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Users\Ivana\Desktop\radni\IDTech\ERV_za_web\2023\"/>
    </mc:Choice>
  </mc:AlternateContent>
  <xr:revisionPtr revIDLastSave="0" documentId="13_ncr:1_{F80A7AEC-34EB-49E4-8807-B34FC1DE0726}" xr6:coauthVersionLast="47" xr6:coauthVersionMax="47" xr10:uidLastSave="{00000000-0000-0000-0000-000000000000}"/>
  <bookViews>
    <workbookView xWindow="-120" yWindow="-120" windowWidth="29040" windowHeight="15720" tabRatio="765" xr2:uid="{00000000-000D-0000-FFFF-FFFF00000000}"/>
  </bookViews>
  <sheets>
    <sheet name="konstante" sheetId="1" r:id="rId1"/>
    <sheet name="siječanj" sheetId="3" r:id="rId2"/>
    <sheet name="veljača" sheetId="16" r:id="rId3"/>
    <sheet name="ožujak" sheetId="17" r:id="rId4"/>
    <sheet name="travanj" sheetId="18" r:id="rId5"/>
    <sheet name="svibanj" sheetId="19" r:id="rId6"/>
    <sheet name="lipanj" sheetId="20" r:id="rId7"/>
    <sheet name="srpanj" sheetId="21" r:id="rId8"/>
    <sheet name="kolovoz" sheetId="22" r:id="rId9"/>
    <sheet name="rujan" sheetId="23" r:id="rId10"/>
    <sheet name="listopad" sheetId="24" r:id="rId11"/>
    <sheet name="studeni" sheetId="25" r:id="rId12"/>
    <sheet name="prosinac" sheetId="26" r:id="rId13"/>
    <sheet name="FOND RADNIH SATI" sheetId="27" r:id="rId14"/>
    <sheet name="GODIŠNJI ODMOR" sheetId="15" r:id="rId15"/>
    <sheet name="EVIDENCIJA POSEBNIH OBLIKA RADA" sheetId="28" r:id="rId16"/>
  </sheets>
  <definedNames>
    <definedName name="blagdani">konstante!$B$27:$B$40</definedName>
    <definedName name="_xlnm.Print_Area" localSheetId="13">'FOND RADNIH SATI'!$A$1:$G$20</definedName>
    <definedName name="_xlnm.Print_Area" localSheetId="0">konstante!$A$1:$D$48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26" l="1"/>
  <c r="AB36" i="26" s="1"/>
  <c r="P35" i="26"/>
  <c r="P12" i="19"/>
  <c r="P28" i="18"/>
  <c r="P23" i="18"/>
  <c r="P15" i="18"/>
  <c r="AD12" i="3"/>
  <c r="AB10" i="3"/>
  <c r="AA10" i="3"/>
  <c r="P41" i="19"/>
  <c r="P26" i="22"/>
  <c r="P37" i="26"/>
  <c r="AB37" i="26" s="1"/>
  <c r="P38" i="26"/>
  <c r="AB38" i="26" s="1"/>
  <c r="P39" i="26"/>
  <c r="P40" i="26"/>
  <c r="P41" i="26"/>
  <c r="P12" i="2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O52" i="15" l="1"/>
  <c r="F16" i="15" s="1"/>
  <c r="F17" i="15" s="1"/>
  <c r="D1" i="15"/>
  <c r="D2" i="15"/>
  <c r="D3" i="15"/>
  <c r="D4" i="15"/>
  <c r="D8" i="15"/>
  <c r="D9" i="15"/>
  <c r="D10" i="15"/>
  <c r="G28" i="3" l="1"/>
  <c r="K12" i="3" l="1"/>
  <c r="I12" i="3"/>
  <c r="AA43" i="26" l="1"/>
  <c r="Z43" i="26"/>
  <c r="Y43" i="26"/>
  <c r="X43" i="26"/>
  <c r="W43" i="26"/>
  <c r="V43" i="26"/>
  <c r="U43" i="26"/>
  <c r="T43" i="26"/>
  <c r="S43" i="26"/>
  <c r="R43" i="26"/>
  <c r="Q43" i="26"/>
  <c r="O43" i="26"/>
  <c r="N43" i="26"/>
  <c r="M43" i="26"/>
  <c r="L42" i="26"/>
  <c r="K42" i="26"/>
  <c r="I42" i="26"/>
  <c r="G42" i="26"/>
  <c r="P42" i="26" s="1"/>
  <c r="B42" i="26"/>
  <c r="L41" i="26"/>
  <c r="K41" i="26"/>
  <c r="I41" i="26"/>
  <c r="G41" i="26"/>
  <c r="J41" i="26" s="1"/>
  <c r="B41" i="26"/>
  <c r="L40" i="26"/>
  <c r="K40" i="26"/>
  <c r="I40" i="26"/>
  <c r="G40" i="26"/>
  <c r="B40" i="26"/>
  <c r="L39" i="26"/>
  <c r="K39" i="26"/>
  <c r="I39" i="26"/>
  <c r="G39" i="26"/>
  <c r="AC39" i="26" s="1"/>
  <c r="B39" i="26"/>
  <c r="L38" i="26"/>
  <c r="K38" i="26"/>
  <c r="I38" i="26"/>
  <c r="G38" i="26"/>
  <c r="J38" i="26" s="1"/>
  <c r="B38" i="26"/>
  <c r="L37" i="26"/>
  <c r="K37" i="26"/>
  <c r="I37" i="26"/>
  <c r="G37" i="26"/>
  <c r="J37" i="26" s="1"/>
  <c r="B37" i="26"/>
  <c r="L36" i="26"/>
  <c r="K36" i="26"/>
  <c r="I36" i="26"/>
  <c r="G36" i="26"/>
  <c r="J36" i="26" s="1"/>
  <c r="B36" i="26"/>
  <c r="AB35" i="26"/>
  <c r="L35" i="26"/>
  <c r="K35" i="26"/>
  <c r="I35" i="26"/>
  <c r="G35" i="26"/>
  <c r="H35" i="26" s="1"/>
  <c r="B35" i="26"/>
  <c r="L34" i="26"/>
  <c r="K34" i="26"/>
  <c r="J34" i="26"/>
  <c r="I34" i="26"/>
  <c r="H34" i="26"/>
  <c r="G34" i="26"/>
  <c r="P34" i="26" s="1"/>
  <c r="AC34" i="26" s="1"/>
  <c r="B34" i="26"/>
  <c r="L33" i="26"/>
  <c r="K33" i="26"/>
  <c r="I33" i="26"/>
  <c r="G33" i="26"/>
  <c r="B33" i="26"/>
  <c r="L32" i="26"/>
  <c r="K32" i="26"/>
  <c r="J32" i="26"/>
  <c r="I32" i="26"/>
  <c r="H32" i="26"/>
  <c r="G32" i="26"/>
  <c r="P32" i="26" s="1"/>
  <c r="AC32" i="26" s="1"/>
  <c r="B32" i="26"/>
  <c r="L31" i="26"/>
  <c r="K31" i="26"/>
  <c r="I31" i="26"/>
  <c r="G31" i="26"/>
  <c r="B31" i="26"/>
  <c r="L30" i="26"/>
  <c r="K30" i="26"/>
  <c r="I30" i="26"/>
  <c r="G30" i="26"/>
  <c r="B30" i="26"/>
  <c r="L29" i="26"/>
  <c r="K29" i="26"/>
  <c r="I29" i="26"/>
  <c r="G29" i="26"/>
  <c r="B29" i="26"/>
  <c r="L28" i="26"/>
  <c r="K28" i="26"/>
  <c r="I28" i="26"/>
  <c r="G28" i="26"/>
  <c r="P28" i="26" s="1"/>
  <c r="B28" i="26"/>
  <c r="L27" i="26"/>
  <c r="K27" i="26"/>
  <c r="I27" i="26"/>
  <c r="H27" i="26"/>
  <c r="G27" i="26"/>
  <c r="P27" i="26" s="1"/>
  <c r="AC27" i="26" s="1"/>
  <c r="B27" i="26"/>
  <c r="L26" i="26"/>
  <c r="K26" i="26"/>
  <c r="I26" i="26"/>
  <c r="G26" i="26"/>
  <c r="J26" i="26" s="1"/>
  <c r="B26" i="26"/>
  <c r="P25" i="26"/>
  <c r="L25" i="26"/>
  <c r="K25" i="26"/>
  <c r="I25" i="26"/>
  <c r="G25" i="26"/>
  <c r="J25" i="26" s="1"/>
  <c r="B25" i="26"/>
  <c r="L24" i="26"/>
  <c r="K24" i="26"/>
  <c r="I24" i="26"/>
  <c r="G24" i="26"/>
  <c r="J24" i="26" s="1"/>
  <c r="B24" i="26"/>
  <c r="L23" i="26"/>
  <c r="K23" i="26"/>
  <c r="I23" i="26"/>
  <c r="G23" i="26"/>
  <c r="H23" i="26" s="1"/>
  <c r="B23" i="26"/>
  <c r="P22" i="26"/>
  <c r="L22" i="26"/>
  <c r="K22" i="26"/>
  <c r="J22" i="26"/>
  <c r="I22" i="26"/>
  <c r="H22" i="26"/>
  <c r="G22" i="26"/>
  <c r="B22" i="26"/>
  <c r="L21" i="26"/>
  <c r="K21" i="26"/>
  <c r="I21" i="26"/>
  <c r="G21" i="26"/>
  <c r="B21" i="26"/>
  <c r="L20" i="26"/>
  <c r="K20" i="26"/>
  <c r="I20" i="26"/>
  <c r="G20" i="26"/>
  <c r="P20" i="26" s="1"/>
  <c r="AC20" i="26" s="1"/>
  <c r="B20" i="26"/>
  <c r="L19" i="26"/>
  <c r="K19" i="26"/>
  <c r="I19" i="26"/>
  <c r="G19" i="26"/>
  <c r="B19" i="26"/>
  <c r="L18" i="26"/>
  <c r="K18" i="26"/>
  <c r="I18" i="26"/>
  <c r="G18" i="26"/>
  <c r="P18" i="26" s="1"/>
  <c r="B18" i="26"/>
  <c r="L17" i="26"/>
  <c r="K17" i="26"/>
  <c r="I17" i="26"/>
  <c r="H17" i="26"/>
  <c r="G17" i="26"/>
  <c r="B17" i="26"/>
  <c r="L16" i="26"/>
  <c r="I16" i="26"/>
  <c r="G16" i="26"/>
  <c r="B16" i="26"/>
  <c r="L15" i="26"/>
  <c r="K15" i="26"/>
  <c r="I15" i="26"/>
  <c r="H15" i="26"/>
  <c r="G15" i="26"/>
  <c r="B15" i="26"/>
  <c r="L14" i="26"/>
  <c r="K14" i="26"/>
  <c r="I14" i="26"/>
  <c r="G14" i="26"/>
  <c r="J14" i="26" s="1"/>
  <c r="B14" i="26"/>
  <c r="L13" i="26"/>
  <c r="K13" i="26"/>
  <c r="I13" i="26"/>
  <c r="H13" i="26"/>
  <c r="G13" i="26"/>
  <c r="J13" i="26" s="1"/>
  <c r="B13" i="26"/>
  <c r="L12" i="26"/>
  <c r="K12" i="26"/>
  <c r="I12" i="26"/>
  <c r="G12" i="26"/>
  <c r="J12" i="26" s="1"/>
  <c r="B12" i="26"/>
  <c r="P6" i="26"/>
  <c r="D6" i="26"/>
  <c r="P5" i="26"/>
  <c r="D5" i="26"/>
  <c r="AA4" i="26"/>
  <c r="P4" i="26"/>
  <c r="D4" i="26"/>
  <c r="AA3" i="26"/>
  <c r="P3" i="26"/>
  <c r="D3" i="26"/>
  <c r="AA42" i="25"/>
  <c r="Z42" i="25"/>
  <c r="Y42" i="25"/>
  <c r="X42" i="25"/>
  <c r="W42" i="25"/>
  <c r="V42" i="25"/>
  <c r="U42" i="25"/>
  <c r="T42" i="25"/>
  <c r="S42" i="25"/>
  <c r="R42" i="25"/>
  <c r="Q42" i="25"/>
  <c r="O42" i="25"/>
  <c r="N42" i="25"/>
  <c r="M42" i="25"/>
  <c r="L41" i="25"/>
  <c r="K41" i="25"/>
  <c r="I41" i="25"/>
  <c r="G41" i="25"/>
  <c r="B41" i="25"/>
  <c r="L40" i="25"/>
  <c r="I40" i="25"/>
  <c r="G40" i="25"/>
  <c r="J40" i="25" s="1"/>
  <c r="B40" i="25"/>
  <c r="L39" i="25"/>
  <c r="K39" i="25"/>
  <c r="I39" i="25"/>
  <c r="G39" i="25"/>
  <c r="P39" i="25" s="1"/>
  <c r="B39" i="25"/>
  <c r="L38" i="25"/>
  <c r="K38" i="25"/>
  <c r="I38" i="25"/>
  <c r="G38" i="25"/>
  <c r="P38" i="25" s="1"/>
  <c r="B38" i="25"/>
  <c r="L37" i="25"/>
  <c r="I37" i="25"/>
  <c r="G37" i="25"/>
  <c r="K37" i="25" s="1"/>
  <c r="B37" i="25"/>
  <c r="L36" i="25"/>
  <c r="K36" i="25"/>
  <c r="I36" i="25"/>
  <c r="G36" i="25"/>
  <c r="P36" i="25" s="1"/>
  <c r="B36" i="25"/>
  <c r="P35" i="25"/>
  <c r="L35" i="25"/>
  <c r="K35" i="25"/>
  <c r="I35" i="25"/>
  <c r="G35" i="25"/>
  <c r="H35" i="25" s="1"/>
  <c r="B35" i="25"/>
  <c r="L34" i="25"/>
  <c r="K34" i="25"/>
  <c r="I34" i="25"/>
  <c r="G34" i="25"/>
  <c r="P34" i="25" s="1"/>
  <c r="AC34" i="25" s="1"/>
  <c r="B34" i="25"/>
  <c r="L33" i="25"/>
  <c r="K33" i="25"/>
  <c r="J33" i="25"/>
  <c r="I33" i="25"/>
  <c r="G33" i="25"/>
  <c r="B33" i="25"/>
  <c r="L32" i="25"/>
  <c r="K32" i="25"/>
  <c r="I32" i="25"/>
  <c r="G32" i="25"/>
  <c r="P32" i="25" s="1"/>
  <c r="AC32" i="25" s="1"/>
  <c r="B32" i="25"/>
  <c r="L31" i="25"/>
  <c r="K31" i="25"/>
  <c r="I31" i="25"/>
  <c r="G31" i="25"/>
  <c r="B31" i="25"/>
  <c r="L30" i="25"/>
  <c r="I30" i="25"/>
  <c r="G30" i="25"/>
  <c r="B30" i="25"/>
  <c r="K29" i="25"/>
  <c r="I29" i="25"/>
  <c r="G29" i="25"/>
  <c r="L29" i="25" s="1"/>
  <c r="B29" i="25"/>
  <c r="L28" i="25"/>
  <c r="K28" i="25"/>
  <c r="I28" i="25"/>
  <c r="G28" i="25"/>
  <c r="J28" i="25" s="1"/>
  <c r="B28" i="25"/>
  <c r="P27" i="25"/>
  <c r="AC27" i="25" s="1"/>
  <c r="L27" i="25"/>
  <c r="K27" i="25"/>
  <c r="I27" i="25"/>
  <c r="G27" i="25"/>
  <c r="J27" i="25" s="1"/>
  <c r="B27" i="25"/>
  <c r="L26" i="25"/>
  <c r="I26" i="25"/>
  <c r="G26" i="25"/>
  <c r="P26" i="25" s="1"/>
  <c r="B26" i="25"/>
  <c r="L25" i="25"/>
  <c r="K25" i="25"/>
  <c r="I25" i="25"/>
  <c r="G25" i="25"/>
  <c r="J25" i="25" s="1"/>
  <c r="B25" i="25"/>
  <c r="L24" i="25"/>
  <c r="K24" i="25"/>
  <c r="I24" i="25"/>
  <c r="G24" i="25"/>
  <c r="P24" i="25" s="1"/>
  <c r="B24" i="25"/>
  <c r="L23" i="25"/>
  <c r="K23" i="25"/>
  <c r="I23" i="25"/>
  <c r="G23" i="25"/>
  <c r="H23" i="25" s="1"/>
  <c r="B23" i="25"/>
  <c r="L22" i="25"/>
  <c r="K22" i="25"/>
  <c r="I22" i="25"/>
  <c r="G22" i="25"/>
  <c r="H22" i="25" s="1"/>
  <c r="B22" i="25"/>
  <c r="L21" i="25"/>
  <c r="K21" i="25"/>
  <c r="I21" i="25"/>
  <c r="G21" i="25"/>
  <c r="J21" i="25" s="1"/>
  <c r="B21" i="25"/>
  <c r="L20" i="25"/>
  <c r="K20" i="25"/>
  <c r="I20" i="25"/>
  <c r="G20" i="25"/>
  <c r="J20" i="25" s="1"/>
  <c r="B20" i="25"/>
  <c r="L19" i="25"/>
  <c r="I19" i="25"/>
  <c r="G19" i="25"/>
  <c r="K19" i="25" s="1"/>
  <c r="B19" i="25"/>
  <c r="L18" i="25"/>
  <c r="K18" i="25"/>
  <c r="I18" i="25"/>
  <c r="G18" i="25"/>
  <c r="B18" i="25"/>
  <c r="K17" i="25"/>
  <c r="I17" i="25"/>
  <c r="G17" i="25"/>
  <c r="P17" i="25" s="1"/>
  <c r="AC17" i="25" s="1"/>
  <c r="B17" i="25"/>
  <c r="L16" i="25"/>
  <c r="I16" i="25"/>
  <c r="G16" i="25"/>
  <c r="P16" i="25" s="1"/>
  <c r="B16" i="25"/>
  <c r="L15" i="25"/>
  <c r="K15" i="25"/>
  <c r="I15" i="25"/>
  <c r="G15" i="25"/>
  <c r="J15" i="25" s="1"/>
  <c r="B15" i="25"/>
  <c r="L14" i="25"/>
  <c r="K14" i="25"/>
  <c r="I14" i="25"/>
  <c r="G14" i="25"/>
  <c r="J14" i="25" s="1"/>
  <c r="B14" i="25"/>
  <c r="L13" i="25"/>
  <c r="K13" i="25"/>
  <c r="I13" i="25"/>
  <c r="G13" i="25"/>
  <c r="J13" i="25" s="1"/>
  <c r="B13" i="25"/>
  <c r="K12" i="25"/>
  <c r="I12" i="25"/>
  <c r="G12" i="25"/>
  <c r="L12" i="25" s="1"/>
  <c r="B12" i="25"/>
  <c r="P6" i="25"/>
  <c r="D6" i="25"/>
  <c r="P5" i="25"/>
  <c r="D5" i="25"/>
  <c r="AA4" i="25"/>
  <c r="P4" i="25"/>
  <c r="D4" i="25"/>
  <c r="AA3" i="25"/>
  <c r="P3" i="25"/>
  <c r="D3" i="25"/>
  <c r="AA43" i="24"/>
  <c r="Z43" i="24"/>
  <c r="Y43" i="24"/>
  <c r="X43" i="24"/>
  <c r="W43" i="24"/>
  <c r="V43" i="24"/>
  <c r="U43" i="24"/>
  <c r="T43" i="24"/>
  <c r="S43" i="24"/>
  <c r="R43" i="24"/>
  <c r="Q43" i="24"/>
  <c r="O43" i="24"/>
  <c r="N43" i="24"/>
  <c r="M43" i="24"/>
  <c r="L42" i="24"/>
  <c r="K42" i="24"/>
  <c r="I42" i="24"/>
  <c r="G42" i="24"/>
  <c r="B42" i="24"/>
  <c r="L41" i="24"/>
  <c r="K41" i="24"/>
  <c r="J41" i="24"/>
  <c r="I41" i="24"/>
  <c r="H41" i="24"/>
  <c r="G41" i="24"/>
  <c r="B41" i="24"/>
  <c r="L40" i="24"/>
  <c r="K40" i="24"/>
  <c r="J40" i="24"/>
  <c r="I40" i="24"/>
  <c r="G40" i="24"/>
  <c r="P40" i="24" s="1"/>
  <c r="B40" i="24"/>
  <c r="L39" i="24"/>
  <c r="K39" i="24"/>
  <c r="I39" i="24"/>
  <c r="G39" i="24"/>
  <c r="B39" i="24"/>
  <c r="L38" i="24"/>
  <c r="K38" i="24"/>
  <c r="I38" i="24"/>
  <c r="G38" i="24"/>
  <c r="J38" i="24" s="1"/>
  <c r="B38" i="24"/>
  <c r="L37" i="24"/>
  <c r="K37" i="24"/>
  <c r="I37" i="24"/>
  <c r="G37" i="24"/>
  <c r="J37" i="24" s="1"/>
  <c r="B37" i="24"/>
  <c r="P36" i="24"/>
  <c r="L36" i="24"/>
  <c r="K36" i="24"/>
  <c r="I36" i="24"/>
  <c r="G36" i="24"/>
  <c r="J36" i="24" s="1"/>
  <c r="B36" i="24"/>
  <c r="L35" i="24"/>
  <c r="K35" i="24"/>
  <c r="J35" i="24"/>
  <c r="I35" i="24"/>
  <c r="H35" i="24"/>
  <c r="G35" i="24"/>
  <c r="P35" i="24" s="1"/>
  <c r="AC35" i="24" s="1"/>
  <c r="B35" i="24"/>
  <c r="P34" i="24"/>
  <c r="AB34" i="24" s="1"/>
  <c r="L34" i="24"/>
  <c r="K34" i="24"/>
  <c r="J34" i="24"/>
  <c r="I34" i="24"/>
  <c r="G34" i="24"/>
  <c r="B34" i="24"/>
  <c r="L33" i="24"/>
  <c r="K33" i="24"/>
  <c r="I33" i="24"/>
  <c r="G33" i="24"/>
  <c r="P33" i="24" s="1"/>
  <c r="B33" i="24"/>
  <c r="L32" i="24"/>
  <c r="K32" i="24"/>
  <c r="I32" i="24"/>
  <c r="H32" i="24"/>
  <c r="G32" i="24"/>
  <c r="P32" i="24" s="1"/>
  <c r="AC32" i="24" s="1"/>
  <c r="B32" i="24"/>
  <c r="L31" i="24"/>
  <c r="K31" i="24"/>
  <c r="I31" i="24"/>
  <c r="G31" i="24"/>
  <c r="B31" i="24"/>
  <c r="L30" i="24"/>
  <c r="I30" i="24"/>
  <c r="G30" i="24"/>
  <c r="B30" i="24"/>
  <c r="L29" i="24"/>
  <c r="I29" i="24"/>
  <c r="G29" i="24"/>
  <c r="J29" i="24" s="1"/>
  <c r="B29" i="24"/>
  <c r="L28" i="24"/>
  <c r="K28" i="24"/>
  <c r="J28" i="24"/>
  <c r="I28" i="24"/>
  <c r="G28" i="24"/>
  <c r="P28" i="24" s="1"/>
  <c r="B28" i="24"/>
  <c r="L27" i="24"/>
  <c r="K27" i="24"/>
  <c r="I27" i="24"/>
  <c r="G27" i="24"/>
  <c r="B27" i="24"/>
  <c r="L26" i="24"/>
  <c r="K26" i="24"/>
  <c r="I26" i="24"/>
  <c r="G26" i="24"/>
  <c r="J26" i="24" s="1"/>
  <c r="B26" i="24"/>
  <c r="P25" i="24"/>
  <c r="AC25" i="24" s="1"/>
  <c r="L25" i="24"/>
  <c r="K25" i="24"/>
  <c r="I25" i="24"/>
  <c r="G25" i="24"/>
  <c r="J25" i="24" s="1"/>
  <c r="B25" i="24"/>
  <c r="P24" i="24"/>
  <c r="L24" i="24"/>
  <c r="K24" i="24"/>
  <c r="I24" i="24"/>
  <c r="G24" i="24"/>
  <c r="J24" i="24" s="1"/>
  <c r="B24" i="24"/>
  <c r="L23" i="24"/>
  <c r="K23" i="24"/>
  <c r="I23" i="24"/>
  <c r="G23" i="24"/>
  <c r="H23" i="24" s="1"/>
  <c r="B23" i="24"/>
  <c r="P22" i="24"/>
  <c r="AB22" i="24" s="1"/>
  <c r="L22" i="24"/>
  <c r="K22" i="24"/>
  <c r="J22" i="24"/>
  <c r="I22" i="24"/>
  <c r="H22" i="24"/>
  <c r="G22" i="24"/>
  <c r="B22" i="24"/>
  <c r="L21" i="24"/>
  <c r="K21" i="24"/>
  <c r="I21" i="24"/>
  <c r="G21" i="24"/>
  <c r="J21" i="24" s="1"/>
  <c r="B21" i="24"/>
  <c r="P20" i="24"/>
  <c r="AC20" i="24" s="1"/>
  <c r="L20" i="24"/>
  <c r="K20" i="24"/>
  <c r="J20" i="24"/>
  <c r="I20" i="24"/>
  <c r="G20" i="24"/>
  <c r="H20" i="24" s="1"/>
  <c r="B20" i="24"/>
  <c r="L19" i="24"/>
  <c r="K19" i="24"/>
  <c r="I19" i="24"/>
  <c r="G19" i="24"/>
  <c r="B19" i="24"/>
  <c r="L18" i="24"/>
  <c r="K18" i="24"/>
  <c r="I18" i="24"/>
  <c r="G18" i="24"/>
  <c r="B18" i="24"/>
  <c r="L17" i="24"/>
  <c r="K17" i="24"/>
  <c r="J17" i="24"/>
  <c r="I17" i="24"/>
  <c r="G17" i="24"/>
  <c r="B17" i="24"/>
  <c r="L16" i="24"/>
  <c r="K16" i="24"/>
  <c r="J16" i="24"/>
  <c r="I16" i="24"/>
  <c r="G16" i="24"/>
  <c r="P16" i="24" s="1"/>
  <c r="B16" i="24"/>
  <c r="P15" i="24"/>
  <c r="AB15" i="24" s="1"/>
  <c r="L15" i="24"/>
  <c r="K15" i="24"/>
  <c r="J15" i="24"/>
  <c r="I15" i="24"/>
  <c r="H15" i="24"/>
  <c r="G15" i="24"/>
  <c r="B15" i="24"/>
  <c r="L14" i="24"/>
  <c r="K14" i="24"/>
  <c r="I14" i="24"/>
  <c r="G14" i="24"/>
  <c r="J14" i="24" s="1"/>
  <c r="B14" i="24"/>
  <c r="P13" i="24"/>
  <c r="AB13" i="24" s="1"/>
  <c r="L13" i="24"/>
  <c r="K13" i="24"/>
  <c r="I13" i="24"/>
  <c r="H13" i="24"/>
  <c r="G13" i="24"/>
  <c r="J13" i="24" s="1"/>
  <c r="B13" i="24"/>
  <c r="P12" i="24"/>
  <c r="L12" i="24"/>
  <c r="K12" i="24"/>
  <c r="I12" i="24"/>
  <c r="G12" i="24"/>
  <c r="J12" i="24" s="1"/>
  <c r="B12" i="24"/>
  <c r="P6" i="24"/>
  <c r="D6" i="24"/>
  <c r="P5" i="24"/>
  <c r="D5" i="24"/>
  <c r="AA4" i="24"/>
  <c r="P4" i="24"/>
  <c r="D4" i="24"/>
  <c r="AA3" i="24"/>
  <c r="P3" i="24"/>
  <c r="D3" i="24"/>
  <c r="AA42" i="23"/>
  <c r="Z42" i="23"/>
  <c r="Y42" i="23"/>
  <c r="X42" i="23"/>
  <c r="W42" i="23"/>
  <c r="V42" i="23"/>
  <c r="U42" i="23"/>
  <c r="T42" i="23"/>
  <c r="S42" i="23"/>
  <c r="R42" i="23"/>
  <c r="AA4" i="23" s="1"/>
  <c r="Q42" i="23"/>
  <c r="O42" i="23"/>
  <c r="N42" i="23"/>
  <c r="M42" i="23"/>
  <c r="L41" i="23"/>
  <c r="K41" i="23"/>
  <c r="I41" i="23"/>
  <c r="G41" i="23"/>
  <c r="P41" i="23" s="1"/>
  <c r="B41" i="23"/>
  <c r="L40" i="23"/>
  <c r="K40" i="23"/>
  <c r="I40" i="23"/>
  <c r="G40" i="23"/>
  <c r="P40" i="23" s="1"/>
  <c r="B40" i="23"/>
  <c r="L39" i="23"/>
  <c r="K39" i="23"/>
  <c r="I39" i="23"/>
  <c r="G39" i="23"/>
  <c r="P39" i="23" s="1"/>
  <c r="AC39" i="23" s="1"/>
  <c r="B39" i="23"/>
  <c r="L38" i="23"/>
  <c r="I38" i="23"/>
  <c r="G38" i="23"/>
  <c r="P38" i="23" s="1"/>
  <c r="B38" i="23"/>
  <c r="L37" i="23"/>
  <c r="K37" i="23"/>
  <c r="I37" i="23"/>
  <c r="G37" i="23"/>
  <c r="J37" i="23" s="1"/>
  <c r="B37" i="23"/>
  <c r="L36" i="23"/>
  <c r="K36" i="23"/>
  <c r="I36" i="23"/>
  <c r="H36" i="23"/>
  <c r="G36" i="23"/>
  <c r="P36" i="23" s="1"/>
  <c r="B36" i="23"/>
  <c r="L35" i="23"/>
  <c r="K35" i="23"/>
  <c r="I35" i="23"/>
  <c r="G35" i="23"/>
  <c r="H35" i="23" s="1"/>
  <c r="B35" i="23"/>
  <c r="L34" i="23"/>
  <c r="K34" i="23"/>
  <c r="I34" i="23"/>
  <c r="G34" i="23"/>
  <c r="P34" i="23" s="1"/>
  <c r="AC34" i="23" s="1"/>
  <c r="B34" i="23"/>
  <c r="L33" i="23"/>
  <c r="K33" i="23"/>
  <c r="I33" i="23"/>
  <c r="G33" i="23"/>
  <c r="J33" i="23" s="1"/>
  <c r="B33" i="23"/>
  <c r="L32" i="23"/>
  <c r="K32" i="23"/>
  <c r="I32" i="23"/>
  <c r="G32" i="23"/>
  <c r="P32" i="23" s="1"/>
  <c r="AC32" i="23" s="1"/>
  <c r="B32" i="23"/>
  <c r="L31" i="23"/>
  <c r="I31" i="23"/>
  <c r="G31" i="23"/>
  <c r="K31" i="23" s="1"/>
  <c r="B31" i="23"/>
  <c r="L30" i="23"/>
  <c r="I30" i="23"/>
  <c r="G30" i="23"/>
  <c r="B30" i="23"/>
  <c r="L29" i="23"/>
  <c r="K29" i="23"/>
  <c r="I29" i="23"/>
  <c r="G29" i="23"/>
  <c r="P29" i="23" s="1"/>
  <c r="AC29" i="23" s="1"/>
  <c r="B29" i="23"/>
  <c r="L28" i="23"/>
  <c r="K28" i="23"/>
  <c r="I28" i="23"/>
  <c r="G28" i="23"/>
  <c r="P28" i="23" s="1"/>
  <c r="B28" i="23"/>
  <c r="P27" i="23"/>
  <c r="AC27" i="23" s="1"/>
  <c r="L27" i="23"/>
  <c r="K27" i="23"/>
  <c r="I27" i="23"/>
  <c r="H27" i="23"/>
  <c r="G27" i="23"/>
  <c r="B27" i="23"/>
  <c r="L26" i="23"/>
  <c r="K26" i="23"/>
  <c r="I26" i="23"/>
  <c r="G26" i="23"/>
  <c r="P26" i="23" s="1"/>
  <c r="B26" i="23"/>
  <c r="L25" i="23"/>
  <c r="K25" i="23"/>
  <c r="I25" i="23"/>
  <c r="G25" i="23"/>
  <c r="J25" i="23" s="1"/>
  <c r="B25" i="23"/>
  <c r="L24" i="23"/>
  <c r="I24" i="23"/>
  <c r="G24" i="23"/>
  <c r="P24" i="23" s="1"/>
  <c r="B24" i="23"/>
  <c r="L23" i="23"/>
  <c r="K23" i="23"/>
  <c r="I23" i="23"/>
  <c r="G23" i="23"/>
  <c r="H23" i="23" s="1"/>
  <c r="B23" i="23"/>
  <c r="L22" i="23"/>
  <c r="K22" i="23"/>
  <c r="I22" i="23"/>
  <c r="G22" i="23"/>
  <c r="H22" i="23" s="1"/>
  <c r="B22" i="23"/>
  <c r="L21" i="23"/>
  <c r="K21" i="23"/>
  <c r="I21" i="23"/>
  <c r="G21" i="23"/>
  <c r="B21" i="23"/>
  <c r="L20" i="23"/>
  <c r="K20" i="23"/>
  <c r="I20" i="23"/>
  <c r="G20" i="23"/>
  <c r="J20" i="23" s="1"/>
  <c r="B20" i="23"/>
  <c r="L19" i="23"/>
  <c r="K19" i="23"/>
  <c r="I19" i="23"/>
  <c r="G19" i="23"/>
  <c r="B19" i="23"/>
  <c r="L18" i="23"/>
  <c r="K18" i="23"/>
  <c r="I18" i="23"/>
  <c r="G18" i="23"/>
  <c r="B18" i="23"/>
  <c r="I17" i="23"/>
  <c r="G17" i="23"/>
  <c r="P17" i="23" s="1"/>
  <c r="AC17" i="23" s="1"/>
  <c r="B17" i="23"/>
  <c r="L16" i="23"/>
  <c r="J16" i="23"/>
  <c r="I16" i="23"/>
  <c r="G16" i="23"/>
  <c r="P16" i="23" s="1"/>
  <c r="B16" i="23"/>
  <c r="L15" i="23"/>
  <c r="K15" i="23"/>
  <c r="I15" i="23"/>
  <c r="G15" i="23"/>
  <c r="P15" i="23" s="1"/>
  <c r="AC15" i="23" s="1"/>
  <c r="B15" i="23"/>
  <c r="L14" i="23"/>
  <c r="K14" i="23"/>
  <c r="I14" i="23"/>
  <c r="G14" i="23"/>
  <c r="J14" i="23" s="1"/>
  <c r="B14" i="23"/>
  <c r="L13" i="23"/>
  <c r="K13" i="23"/>
  <c r="I13" i="23"/>
  <c r="G13" i="23"/>
  <c r="J13" i="23" s="1"/>
  <c r="B13" i="23"/>
  <c r="P12" i="23"/>
  <c r="L12" i="23"/>
  <c r="K12" i="23"/>
  <c r="I12" i="23"/>
  <c r="H12" i="23"/>
  <c r="G12" i="23"/>
  <c r="J12" i="23" s="1"/>
  <c r="B12" i="23"/>
  <c r="P6" i="23"/>
  <c r="D6" i="23"/>
  <c r="P5" i="23"/>
  <c r="D5" i="23"/>
  <c r="P4" i="23"/>
  <c r="D4" i="23"/>
  <c r="AA3" i="23"/>
  <c r="P3" i="23"/>
  <c r="D3" i="23"/>
  <c r="AA43" i="22"/>
  <c r="Z43" i="22"/>
  <c r="Y43" i="22"/>
  <c r="X43" i="22"/>
  <c r="W43" i="22"/>
  <c r="V43" i="22"/>
  <c r="U43" i="22"/>
  <c r="T43" i="22"/>
  <c r="S43" i="22"/>
  <c r="R43" i="22"/>
  <c r="Q43" i="22"/>
  <c r="O43" i="22"/>
  <c r="N43" i="22"/>
  <c r="M43" i="22"/>
  <c r="L42" i="22"/>
  <c r="K42" i="22"/>
  <c r="I42" i="22"/>
  <c r="G42" i="22"/>
  <c r="H42" i="22" s="1"/>
  <c r="B42" i="22"/>
  <c r="L41" i="22"/>
  <c r="K41" i="22"/>
  <c r="I41" i="22"/>
  <c r="G41" i="22"/>
  <c r="B41" i="22"/>
  <c r="P40" i="22"/>
  <c r="AB40" i="22" s="1"/>
  <c r="L40" i="22"/>
  <c r="K40" i="22"/>
  <c r="J40" i="22"/>
  <c r="I40" i="22"/>
  <c r="G40" i="22"/>
  <c r="H40" i="22" s="1"/>
  <c r="B40" i="22"/>
  <c r="L39" i="22"/>
  <c r="K39" i="22"/>
  <c r="J39" i="22"/>
  <c r="I39" i="22"/>
  <c r="G39" i="22"/>
  <c r="P39" i="22" s="1"/>
  <c r="AC39" i="22" s="1"/>
  <c r="B39" i="22"/>
  <c r="L38" i="22"/>
  <c r="K38" i="22"/>
  <c r="I38" i="22"/>
  <c r="G38" i="22"/>
  <c r="J38" i="22" s="1"/>
  <c r="B38" i="22"/>
  <c r="L37" i="22"/>
  <c r="K37" i="22"/>
  <c r="I37" i="22"/>
  <c r="G37" i="22"/>
  <c r="H37" i="22" s="1"/>
  <c r="B37" i="22"/>
  <c r="P36" i="22"/>
  <c r="AB36" i="22" s="1"/>
  <c r="L36" i="22"/>
  <c r="K36" i="22"/>
  <c r="J36" i="22"/>
  <c r="I36" i="22"/>
  <c r="G36" i="22"/>
  <c r="H36" i="22" s="1"/>
  <c r="B36" i="22"/>
  <c r="L35" i="22"/>
  <c r="K35" i="22"/>
  <c r="I35" i="22"/>
  <c r="H35" i="22"/>
  <c r="G35" i="22"/>
  <c r="J35" i="22" s="1"/>
  <c r="B35" i="22"/>
  <c r="L34" i="22"/>
  <c r="I34" i="22"/>
  <c r="G34" i="22"/>
  <c r="H34" i="22" s="1"/>
  <c r="B34" i="22"/>
  <c r="L33" i="22"/>
  <c r="K33" i="22"/>
  <c r="I33" i="22"/>
  <c r="G33" i="22"/>
  <c r="B33" i="22"/>
  <c r="L32" i="22"/>
  <c r="K32" i="22"/>
  <c r="I32" i="22"/>
  <c r="G32" i="22"/>
  <c r="H32" i="22" s="1"/>
  <c r="B32" i="22"/>
  <c r="L31" i="22"/>
  <c r="K31" i="22"/>
  <c r="I31" i="22"/>
  <c r="G31" i="22"/>
  <c r="B31" i="22"/>
  <c r="L30" i="22"/>
  <c r="K30" i="22"/>
  <c r="I30" i="22"/>
  <c r="H30" i="22"/>
  <c r="G30" i="22"/>
  <c r="B30" i="22"/>
  <c r="L29" i="22"/>
  <c r="K29" i="22"/>
  <c r="I29" i="22"/>
  <c r="G29" i="22"/>
  <c r="B29" i="22"/>
  <c r="P28" i="22"/>
  <c r="AB28" i="22" s="1"/>
  <c r="L28" i="22"/>
  <c r="K28" i="22"/>
  <c r="J28" i="22"/>
  <c r="I28" i="22"/>
  <c r="G28" i="22"/>
  <c r="H28" i="22" s="1"/>
  <c r="B28" i="22"/>
  <c r="P27" i="22"/>
  <c r="AB27" i="22" s="1"/>
  <c r="L27" i="22"/>
  <c r="I27" i="22"/>
  <c r="H27" i="22"/>
  <c r="G27" i="22"/>
  <c r="J27" i="22" s="1"/>
  <c r="B27" i="22"/>
  <c r="K26" i="22"/>
  <c r="I26" i="22"/>
  <c r="G26" i="22"/>
  <c r="B26" i="22"/>
  <c r="P25" i="22"/>
  <c r="L25" i="22"/>
  <c r="K25" i="22"/>
  <c r="J25" i="22"/>
  <c r="I25" i="22"/>
  <c r="G25" i="22"/>
  <c r="H25" i="22" s="1"/>
  <c r="B25" i="22"/>
  <c r="L24" i="22"/>
  <c r="K24" i="22"/>
  <c r="I24" i="22"/>
  <c r="H24" i="22"/>
  <c r="G24" i="22"/>
  <c r="P24" i="22" s="1"/>
  <c r="AB24" i="22" s="1"/>
  <c r="B24" i="22"/>
  <c r="L23" i="22"/>
  <c r="K23" i="22"/>
  <c r="I23" i="22"/>
  <c r="G23" i="22"/>
  <c r="J23" i="22" s="1"/>
  <c r="B23" i="22"/>
  <c r="L22" i="22"/>
  <c r="K22" i="22"/>
  <c r="I22" i="22"/>
  <c r="G22" i="22"/>
  <c r="H22" i="22" s="1"/>
  <c r="B22" i="22"/>
  <c r="L21" i="22"/>
  <c r="K21" i="22"/>
  <c r="I21" i="22"/>
  <c r="G21" i="22"/>
  <c r="B21" i="22"/>
  <c r="L20" i="22"/>
  <c r="I20" i="22"/>
  <c r="G20" i="22"/>
  <c r="P20" i="22" s="1"/>
  <c r="B20" i="22"/>
  <c r="L19" i="22"/>
  <c r="K19" i="22"/>
  <c r="I19" i="22"/>
  <c r="G19" i="22"/>
  <c r="B19" i="22"/>
  <c r="L18" i="22"/>
  <c r="K18" i="22"/>
  <c r="I18" i="22"/>
  <c r="H18" i="22"/>
  <c r="G18" i="22"/>
  <c r="B18" i="22"/>
  <c r="K17" i="22"/>
  <c r="I17" i="22"/>
  <c r="G17" i="22"/>
  <c r="B17" i="22"/>
  <c r="I16" i="22"/>
  <c r="G16" i="22"/>
  <c r="K16" i="22" s="1"/>
  <c r="B16" i="22"/>
  <c r="P15" i="22"/>
  <c r="AC15" i="22" s="1"/>
  <c r="L15" i="22"/>
  <c r="K15" i="22"/>
  <c r="I15" i="22"/>
  <c r="H15" i="22"/>
  <c r="G15" i="22"/>
  <c r="J15" i="22" s="1"/>
  <c r="B15" i="22"/>
  <c r="L14" i="22"/>
  <c r="K14" i="22"/>
  <c r="I14" i="22"/>
  <c r="G14" i="22"/>
  <c r="J14" i="22" s="1"/>
  <c r="B14" i="22"/>
  <c r="L13" i="22"/>
  <c r="I13" i="22"/>
  <c r="G13" i="22"/>
  <c r="H13" i="22" s="1"/>
  <c r="B13" i="22"/>
  <c r="P12" i="22"/>
  <c r="AB12" i="22" s="1"/>
  <c r="L12" i="22"/>
  <c r="K12" i="22"/>
  <c r="J12" i="22"/>
  <c r="I12" i="22"/>
  <c r="H12" i="22"/>
  <c r="G12" i="22"/>
  <c r="B12" i="22"/>
  <c r="P6" i="22"/>
  <c r="D6" i="22"/>
  <c r="P5" i="22"/>
  <c r="D5" i="22"/>
  <c r="AA4" i="22"/>
  <c r="P4" i="22"/>
  <c r="D4" i="22"/>
  <c r="AA3" i="22"/>
  <c r="P3" i="22"/>
  <c r="D3" i="22"/>
  <c r="AA43" i="21"/>
  <c r="Z43" i="21"/>
  <c r="Y43" i="21"/>
  <c r="X43" i="21"/>
  <c r="W43" i="21"/>
  <c r="V43" i="21"/>
  <c r="U43" i="21"/>
  <c r="T43" i="21"/>
  <c r="S43" i="21"/>
  <c r="R43" i="21"/>
  <c r="Q43" i="21"/>
  <c r="AA3" i="21" s="1"/>
  <c r="O43" i="21"/>
  <c r="N43" i="21"/>
  <c r="M43" i="21"/>
  <c r="L42" i="21"/>
  <c r="K42" i="21"/>
  <c r="I42" i="21"/>
  <c r="G42" i="21"/>
  <c r="B42" i="21"/>
  <c r="L41" i="21"/>
  <c r="K41" i="21"/>
  <c r="J41" i="21"/>
  <c r="I41" i="21"/>
  <c r="H41" i="21"/>
  <c r="G41" i="21"/>
  <c r="B41" i="21"/>
  <c r="P40" i="21"/>
  <c r="L40" i="21"/>
  <c r="K40" i="21"/>
  <c r="J40" i="21"/>
  <c r="I40" i="21"/>
  <c r="G40" i="21"/>
  <c r="B40" i="21"/>
  <c r="L39" i="21"/>
  <c r="K39" i="21"/>
  <c r="I39" i="21"/>
  <c r="G39" i="21"/>
  <c r="P39" i="21" s="1"/>
  <c r="B39" i="21"/>
  <c r="L38" i="21"/>
  <c r="K38" i="21"/>
  <c r="I38" i="21"/>
  <c r="G38" i="21"/>
  <c r="J38" i="21" s="1"/>
  <c r="B38" i="21"/>
  <c r="L37" i="21"/>
  <c r="J37" i="21"/>
  <c r="I37" i="21"/>
  <c r="G37" i="21"/>
  <c r="K37" i="21" s="1"/>
  <c r="B37" i="21"/>
  <c r="L36" i="21"/>
  <c r="K36" i="21"/>
  <c r="I36" i="21"/>
  <c r="G36" i="21"/>
  <c r="J36" i="21" s="1"/>
  <c r="B36" i="21"/>
  <c r="L35" i="21"/>
  <c r="K35" i="21"/>
  <c r="I35" i="21"/>
  <c r="H35" i="21"/>
  <c r="G35" i="21"/>
  <c r="J35" i="21" s="1"/>
  <c r="B35" i="21"/>
  <c r="L34" i="21"/>
  <c r="K34" i="21"/>
  <c r="J34" i="21"/>
  <c r="I34" i="21"/>
  <c r="G34" i="21"/>
  <c r="H34" i="21" s="1"/>
  <c r="B34" i="21"/>
  <c r="P33" i="21"/>
  <c r="AC33" i="21" s="1"/>
  <c r="L33" i="21"/>
  <c r="K33" i="21"/>
  <c r="J33" i="21"/>
  <c r="I33" i="21"/>
  <c r="G33" i="21"/>
  <c r="H33" i="21" s="1"/>
  <c r="B33" i="21"/>
  <c r="P32" i="21"/>
  <c r="L32" i="21"/>
  <c r="K32" i="21"/>
  <c r="J32" i="21"/>
  <c r="I32" i="21"/>
  <c r="H32" i="21"/>
  <c r="G32" i="21"/>
  <c r="B32" i="21"/>
  <c r="L31" i="21"/>
  <c r="K31" i="21"/>
  <c r="I31" i="21"/>
  <c r="G31" i="21"/>
  <c r="B31" i="21"/>
  <c r="L30" i="21"/>
  <c r="I30" i="21"/>
  <c r="G30" i="21"/>
  <c r="B30" i="21"/>
  <c r="L29" i="21"/>
  <c r="K29" i="21"/>
  <c r="I29" i="21"/>
  <c r="G29" i="21"/>
  <c r="J29" i="21" s="1"/>
  <c r="B29" i="21"/>
  <c r="P28" i="21"/>
  <c r="L28" i="21"/>
  <c r="K28" i="21"/>
  <c r="J28" i="21"/>
  <c r="I28" i="21"/>
  <c r="H28" i="21"/>
  <c r="G28" i="21"/>
  <c r="B28" i="21"/>
  <c r="L27" i="21"/>
  <c r="K27" i="21"/>
  <c r="I27" i="21"/>
  <c r="H27" i="21"/>
  <c r="G27" i="21"/>
  <c r="P27" i="21" s="1"/>
  <c r="B27" i="21"/>
  <c r="L26" i="21"/>
  <c r="K26" i="21"/>
  <c r="I26" i="21"/>
  <c r="G26" i="21"/>
  <c r="J26" i="21" s="1"/>
  <c r="B26" i="21"/>
  <c r="P25" i="21"/>
  <c r="AB25" i="21" s="1"/>
  <c r="L25" i="21"/>
  <c r="K25" i="21"/>
  <c r="J25" i="21"/>
  <c r="I25" i="21"/>
  <c r="G25" i="21"/>
  <c r="H25" i="21" s="1"/>
  <c r="B25" i="21"/>
  <c r="L24" i="21"/>
  <c r="K24" i="21"/>
  <c r="I24" i="21"/>
  <c r="H24" i="21"/>
  <c r="G24" i="21"/>
  <c r="J24" i="21" s="1"/>
  <c r="B24" i="21"/>
  <c r="L23" i="21"/>
  <c r="I23" i="21"/>
  <c r="G23" i="21"/>
  <c r="B23" i="21"/>
  <c r="L22" i="21"/>
  <c r="K22" i="21"/>
  <c r="J22" i="21"/>
  <c r="I22" i="21"/>
  <c r="G22" i="21"/>
  <c r="H22" i="21" s="1"/>
  <c r="B22" i="21"/>
  <c r="L21" i="21"/>
  <c r="K21" i="21"/>
  <c r="I21" i="21"/>
  <c r="G21" i="21"/>
  <c r="H21" i="21" s="1"/>
  <c r="B21" i="21"/>
  <c r="L20" i="21"/>
  <c r="K20" i="21"/>
  <c r="I20" i="21"/>
  <c r="G20" i="21"/>
  <c r="P20" i="21" s="1"/>
  <c r="B20" i="21"/>
  <c r="L19" i="21"/>
  <c r="K19" i="21"/>
  <c r="I19" i="21"/>
  <c r="G19" i="21"/>
  <c r="B19" i="21"/>
  <c r="L18" i="21"/>
  <c r="K18" i="21"/>
  <c r="I18" i="21"/>
  <c r="G18" i="21"/>
  <c r="B18" i="21"/>
  <c r="K17" i="21"/>
  <c r="J17" i="21"/>
  <c r="I17" i="21"/>
  <c r="G17" i="21"/>
  <c r="B17" i="21"/>
  <c r="L16" i="21"/>
  <c r="J16" i="21"/>
  <c r="I16" i="21"/>
  <c r="H16" i="21"/>
  <c r="G16" i="21"/>
  <c r="P16" i="21" s="1"/>
  <c r="B16" i="21"/>
  <c r="L15" i="21"/>
  <c r="K15" i="21"/>
  <c r="I15" i="21"/>
  <c r="G15" i="21"/>
  <c r="P15" i="21" s="1"/>
  <c r="B15" i="21"/>
  <c r="L14" i="21"/>
  <c r="K14" i="21"/>
  <c r="I14" i="21"/>
  <c r="G14" i="21"/>
  <c r="J14" i="21" s="1"/>
  <c r="B14" i="21"/>
  <c r="L13" i="21"/>
  <c r="K13" i="21"/>
  <c r="J13" i="21"/>
  <c r="I13" i="21"/>
  <c r="G13" i="21"/>
  <c r="H13" i="21" s="1"/>
  <c r="B13" i="21"/>
  <c r="P12" i="21"/>
  <c r="L12" i="21"/>
  <c r="K12" i="21"/>
  <c r="I12" i="21"/>
  <c r="G12" i="21"/>
  <c r="J12" i="21" s="1"/>
  <c r="B12" i="21"/>
  <c r="P6" i="21"/>
  <c r="D6" i="21"/>
  <c r="P5" i="21"/>
  <c r="D5" i="21"/>
  <c r="AA4" i="21"/>
  <c r="P4" i="21"/>
  <c r="D4" i="21"/>
  <c r="P3" i="21"/>
  <c r="D3" i="21"/>
  <c r="AA42" i="20"/>
  <c r="Z42" i="20"/>
  <c r="Y42" i="20"/>
  <c r="X42" i="20"/>
  <c r="W42" i="20"/>
  <c r="V42" i="20"/>
  <c r="U42" i="20"/>
  <c r="T42" i="20"/>
  <c r="S42" i="20"/>
  <c r="R42" i="20"/>
  <c r="Q42" i="20"/>
  <c r="O42" i="20"/>
  <c r="N42" i="20"/>
  <c r="M42" i="20"/>
  <c r="L41" i="20"/>
  <c r="K41" i="20"/>
  <c r="I41" i="20"/>
  <c r="G41" i="20"/>
  <c r="H41" i="20" s="1"/>
  <c r="B41" i="20"/>
  <c r="L40" i="20"/>
  <c r="K40" i="20"/>
  <c r="J40" i="20"/>
  <c r="I40" i="20"/>
  <c r="G40" i="20"/>
  <c r="B40" i="20"/>
  <c r="L39" i="20"/>
  <c r="I39" i="20"/>
  <c r="G39" i="20"/>
  <c r="P39" i="20" s="1"/>
  <c r="B39" i="20"/>
  <c r="L38" i="20"/>
  <c r="K38" i="20"/>
  <c r="I38" i="20"/>
  <c r="G38" i="20"/>
  <c r="J38" i="20" s="1"/>
  <c r="B38" i="20"/>
  <c r="L37" i="20"/>
  <c r="I37" i="20"/>
  <c r="G37" i="20"/>
  <c r="K37" i="20" s="1"/>
  <c r="B37" i="20"/>
  <c r="P36" i="20"/>
  <c r="L36" i="20"/>
  <c r="K36" i="20"/>
  <c r="I36" i="20"/>
  <c r="G36" i="20"/>
  <c r="J36" i="20" s="1"/>
  <c r="B36" i="20"/>
  <c r="L35" i="20"/>
  <c r="K35" i="20"/>
  <c r="I35" i="20"/>
  <c r="G35" i="20"/>
  <c r="H35" i="20" s="1"/>
  <c r="B35" i="20"/>
  <c r="L34" i="20"/>
  <c r="K34" i="20"/>
  <c r="I34" i="20"/>
  <c r="G34" i="20"/>
  <c r="H34" i="20" s="1"/>
  <c r="B34" i="20"/>
  <c r="K33" i="20"/>
  <c r="I33" i="20"/>
  <c r="G33" i="20"/>
  <c r="L33" i="20" s="1"/>
  <c r="B33" i="20"/>
  <c r="L32" i="20"/>
  <c r="I32" i="20"/>
  <c r="G32" i="20"/>
  <c r="P32" i="20" s="1"/>
  <c r="AB32" i="20" s="1"/>
  <c r="B32" i="20"/>
  <c r="L31" i="20"/>
  <c r="K31" i="20"/>
  <c r="I31" i="20"/>
  <c r="G31" i="20"/>
  <c r="B31" i="20"/>
  <c r="L30" i="20"/>
  <c r="I30" i="20"/>
  <c r="G30" i="20"/>
  <c r="B30" i="20"/>
  <c r="L29" i="20"/>
  <c r="K29" i="20"/>
  <c r="I29" i="20"/>
  <c r="G29" i="20"/>
  <c r="B29" i="20"/>
  <c r="L28" i="20"/>
  <c r="K28" i="20"/>
  <c r="I28" i="20"/>
  <c r="G28" i="20"/>
  <c r="J28" i="20" s="1"/>
  <c r="B28" i="20"/>
  <c r="L27" i="20"/>
  <c r="K27" i="20"/>
  <c r="I27" i="20"/>
  <c r="G27" i="20"/>
  <c r="P27" i="20" s="1"/>
  <c r="B27" i="20"/>
  <c r="L26" i="20"/>
  <c r="K26" i="20"/>
  <c r="I26" i="20"/>
  <c r="G26" i="20"/>
  <c r="J26" i="20" s="1"/>
  <c r="B26" i="20"/>
  <c r="L25" i="20"/>
  <c r="I25" i="20"/>
  <c r="G25" i="20"/>
  <c r="J25" i="20" s="1"/>
  <c r="B25" i="20"/>
  <c r="L24" i="20"/>
  <c r="K24" i="20"/>
  <c r="I24" i="20"/>
  <c r="G24" i="20"/>
  <c r="J24" i="20" s="1"/>
  <c r="B24" i="20"/>
  <c r="P23" i="20"/>
  <c r="AC23" i="20" s="1"/>
  <c r="L23" i="20"/>
  <c r="K23" i="20"/>
  <c r="I23" i="20"/>
  <c r="G23" i="20"/>
  <c r="H23" i="20" s="1"/>
  <c r="B23" i="20"/>
  <c r="K22" i="20"/>
  <c r="I22" i="20"/>
  <c r="G22" i="20"/>
  <c r="H22" i="20" s="1"/>
  <c r="B22" i="20"/>
  <c r="L21" i="20"/>
  <c r="K21" i="20"/>
  <c r="I21" i="20"/>
  <c r="G21" i="20"/>
  <c r="J21" i="20" s="1"/>
  <c r="B21" i="20"/>
  <c r="L20" i="20"/>
  <c r="K20" i="20"/>
  <c r="I20" i="20"/>
  <c r="H20" i="20"/>
  <c r="G20" i="20"/>
  <c r="B20" i="20"/>
  <c r="L19" i="20"/>
  <c r="K19" i="20"/>
  <c r="I19" i="20"/>
  <c r="G19" i="20"/>
  <c r="B19" i="20"/>
  <c r="L18" i="20"/>
  <c r="I18" i="20"/>
  <c r="G18" i="20"/>
  <c r="J18" i="20" s="1"/>
  <c r="B18" i="20"/>
  <c r="K17" i="20"/>
  <c r="I17" i="20"/>
  <c r="G17" i="20"/>
  <c r="B17" i="20"/>
  <c r="L16" i="20"/>
  <c r="I16" i="20"/>
  <c r="G16" i="20"/>
  <c r="J16" i="20" s="1"/>
  <c r="B16" i="20"/>
  <c r="L15" i="20"/>
  <c r="K15" i="20"/>
  <c r="I15" i="20"/>
  <c r="G15" i="20"/>
  <c r="P15" i="20" s="1"/>
  <c r="B15" i="20"/>
  <c r="L14" i="20"/>
  <c r="K14" i="20"/>
  <c r="I14" i="20"/>
  <c r="H14" i="20"/>
  <c r="G14" i="20"/>
  <c r="J14" i="20" s="1"/>
  <c r="B14" i="20"/>
  <c r="L13" i="20"/>
  <c r="K13" i="20"/>
  <c r="I13" i="20"/>
  <c r="G13" i="20"/>
  <c r="J13" i="20" s="1"/>
  <c r="B13" i="20"/>
  <c r="P12" i="20"/>
  <c r="L12" i="20"/>
  <c r="K12" i="20"/>
  <c r="I12" i="20"/>
  <c r="H12" i="20"/>
  <c r="G12" i="20"/>
  <c r="J12" i="20" s="1"/>
  <c r="B12" i="20"/>
  <c r="P6" i="20"/>
  <c r="D6" i="20"/>
  <c r="P5" i="20"/>
  <c r="D5" i="20"/>
  <c r="AA4" i="20"/>
  <c r="P4" i="20"/>
  <c r="D4" i="20"/>
  <c r="AA3" i="20"/>
  <c r="P3" i="20"/>
  <c r="D3" i="20"/>
  <c r="AA43" i="19"/>
  <c r="Z43" i="19"/>
  <c r="Y43" i="19"/>
  <c r="X43" i="19"/>
  <c r="W43" i="19"/>
  <c r="V43" i="19"/>
  <c r="U43" i="19"/>
  <c r="T43" i="19"/>
  <c r="S43" i="19"/>
  <c r="R43" i="19"/>
  <c r="Q43" i="19"/>
  <c r="O43" i="19"/>
  <c r="N43" i="19"/>
  <c r="M43" i="19"/>
  <c r="P42" i="19"/>
  <c r="AC42" i="19" s="1"/>
  <c r="L42" i="19"/>
  <c r="I42" i="19"/>
  <c r="G42" i="19"/>
  <c r="K42" i="19" s="1"/>
  <c r="B42" i="19"/>
  <c r="L41" i="19"/>
  <c r="K41" i="19"/>
  <c r="I41" i="19"/>
  <c r="G41" i="19"/>
  <c r="J41" i="19" s="1"/>
  <c r="B41" i="19"/>
  <c r="L40" i="19"/>
  <c r="K40" i="19"/>
  <c r="I40" i="19"/>
  <c r="G40" i="19"/>
  <c r="P40" i="19" s="1"/>
  <c r="AC40" i="19" s="1"/>
  <c r="B40" i="19"/>
  <c r="L39" i="19"/>
  <c r="K39" i="19"/>
  <c r="J39" i="19"/>
  <c r="I39" i="19"/>
  <c r="G39" i="19"/>
  <c r="P39" i="19" s="1"/>
  <c r="B39" i="19"/>
  <c r="P38" i="19"/>
  <c r="L38" i="19"/>
  <c r="K38" i="19"/>
  <c r="I38" i="19"/>
  <c r="G38" i="19"/>
  <c r="J38" i="19" s="1"/>
  <c r="B38" i="19"/>
  <c r="L37" i="19"/>
  <c r="I37" i="19"/>
  <c r="G37" i="19"/>
  <c r="K37" i="19" s="1"/>
  <c r="B37" i="19"/>
  <c r="L36" i="19"/>
  <c r="K36" i="19"/>
  <c r="I36" i="19"/>
  <c r="G36" i="19"/>
  <c r="J36" i="19" s="1"/>
  <c r="B36" i="19"/>
  <c r="P35" i="19"/>
  <c r="AC35" i="19" s="1"/>
  <c r="L35" i="19"/>
  <c r="K35" i="19"/>
  <c r="J35" i="19"/>
  <c r="I35" i="19"/>
  <c r="H35" i="19"/>
  <c r="G35" i="19"/>
  <c r="B35" i="19"/>
  <c r="L34" i="19"/>
  <c r="K34" i="19"/>
  <c r="I34" i="19"/>
  <c r="G34" i="19"/>
  <c r="H34" i="19" s="1"/>
  <c r="B34" i="19"/>
  <c r="P33" i="19"/>
  <c r="AC33" i="19" s="1"/>
  <c r="L33" i="19"/>
  <c r="K33" i="19"/>
  <c r="J33" i="19"/>
  <c r="I33" i="19"/>
  <c r="G33" i="19"/>
  <c r="H33" i="19" s="1"/>
  <c r="B33" i="19"/>
  <c r="L32" i="19"/>
  <c r="K32" i="19"/>
  <c r="I32" i="19"/>
  <c r="G32" i="19"/>
  <c r="B32" i="19"/>
  <c r="L31" i="19"/>
  <c r="K31" i="19"/>
  <c r="I31" i="19"/>
  <c r="G31" i="19"/>
  <c r="B31" i="19"/>
  <c r="P30" i="19"/>
  <c r="AC30" i="19" s="1"/>
  <c r="L30" i="19"/>
  <c r="K30" i="19"/>
  <c r="I30" i="19"/>
  <c r="G30" i="19"/>
  <c r="B30" i="19"/>
  <c r="L29" i="19"/>
  <c r="K29" i="19"/>
  <c r="J29" i="19"/>
  <c r="I29" i="19"/>
  <c r="G29" i="19"/>
  <c r="B29" i="19"/>
  <c r="P28" i="19"/>
  <c r="AC28" i="19" s="1"/>
  <c r="L28" i="19"/>
  <c r="K28" i="19"/>
  <c r="I28" i="19"/>
  <c r="H28" i="19"/>
  <c r="G28" i="19"/>
  <c r="B28" i="19"/>
  <c r="L27" i="19"/>
  <c r="K27" i="19"/>
  <c r="J27" i="19"/>
  <c r="I27" i="19"/>
  <c r="H27" i="19"/>
  <c r="G27" i="19"/>
  <c r="P27" i="19" s="1"/>
  <c r="B27" i="19"/>
  <c r="P26" i="19"/>
  <c r="L26" i="19"/>
  <c r="K26" i="19"/>
  <c r="I26" i="19"/>
  <c r="G26" i="19"/>
  <c r="J26" i="19" s="1"/>
  <c r="B26" i="19"/>
  <c r="P25" i="19"/>
  <c r="L25" i="19"/>
  <c r="K25" i="19"/>
  <c r="I25" i="19"/>
  <c r="G25" i="19"/>
  <c r="J25" i="19" s="1"/>
  <c r="B25" i="19"/>
  <c r="L24" i="19"/>
  <c r="K24" i="19"/>
  <c r="I24" i="19"/>
  <c r="G24" i="19"/>
  <c r="J24" i="19" s="1"/>
  <c r="B24" i="19"/>
  <c r="P23" i="19"/>
  <c r="AC23" i="19" s="1"/>
  <c r="L23" i="19"/>
  <c r="K23" i="19"/>
  <c r="I23" i="19"/>
  <c r="G23" i="19"/>
  <c r="J23" i="19" s="1"/>
  <c r="B23" i="19"/>
  <c r="L22" i="19"/>
  <c r="K22" i="19"/>
  <c r="I22" i="19"/>
  <c r="G22" i="19"/>
  <c r="H22" i="19" s="1"/>
  <c r="B22" i="19"/>
  <c r="L21" i="19"/>
  <c r="K21" i="19"/>
  <c r="I21" i="19"/>
  <c r="H21" i="19"/>
  <c r="G21" i="19"/>
  <c r="P21" i="19" s="1"/>
  <c r="AC21" i="19" s="1"/>
  <c r="B21" i="19"/>
  <c r="L20" i="19"/>
  <c r="K20" i="19"/>
  <c r="I20" i="19"/>
  <c r="G20" i="19"/>
  <c r="B20" i="19"/>
  <c r="L19" i="19"/>
  <c r="K19" i="19"/>
  <c r="I19" i="19"/>
  <c r="G19" i="19"/>
  <c r="B19" i="19"/>
  <c r="P18" i="19"/>
  <c r="AC18" i="19" s="1"/>
  <c r="L18" i="19"/>
  <c r="K18" i="19"/>
  <c r="I18" i="19"/>
  <c r="H18" i="19"/>
  <c r="G18" i="19"/>
  <c r="B18" i="19"/>
  <c r="L17" i="19"/>
  <c r="K17" i="19"/>
  <c r="J17" i="19"/>
  <c r="I17" i="19"/>
  <c r="G17" i="19"/>
  <c r="B17" i="19"/>
  <c r="L16" i="19"/>
  <c r="K16" i="19"/>
  <c r="I16" i="19"/>
  <c r="H16" i="19"/>
  <c r="G16" i="19"/>
  <c r="P16" i="19" s="1"/>
  <c r="AC16" i="19" s="1"/>
  <c r="B16" i="19"/>
  <c r="L15" i="19"/>
  <c r="K15" i="19"/>
  <c r="I15" i="19"/>
  <c r="G15" i="19"/>
  <c r="P15" i="19" s="1"/>
  <c r="B15" i="19"/>
  <c r="P14" i="19"/>
  <c r="L14" i="19"/>
  <c r="K14" i="19"/>
  <c r="I14" i="19"/>
  <c r="G14" i="19"/>
  <c r="J14" i="19" s="1"/>
  <c r="B14" i="19"/>
  <c r="L13" i="19"/>
  <c r="K13" i="19"/>
  <c r="I13" i="19"/>
  <c r="G13" i="19"/>
  <c r="P13" i="19" s="1"/>
  <c r="B13" i="19"/>
  <c r="K12" i="19"/>
  <c r="I12" i="19"/>
  <c r="G12" i="19"/>
  <c r="J12" i="19" s="1"/>
  <c r="B12" i="19"/>
  <c r="P6" i="19"/>
  <c r="D6" i="19"/>
  <c r="P5" i="19"/>
  <c r="D5" i="19"/>
  <c r="AA4" i="19"/>
  <c r="P4" i="19"/>
  <c r="D4" i="19"/>
  <c r="AA3" i="19"/>
  <c r="P3" i="19"/>
  <c r="D3" i="19"/>
  <c r="AA42" i="18"/>
  <c r="Z42" i="18"/>
  <c r="Y42" i="18"/>
  <c r="X42" i="18"/>
  <c r="W42" i="18"/>
  <c r="V42" i="18"/>
  <c r="U42" i="18"/>
  <c r="T42" i="18"/>
  <c r="S42" i="18"/>
  <c r="R42" i="18"/>
  <c r="Q42" i="18"/>
  <c r="AA3" i="18" s="1"/>
  <c r="O42" i="18"/>
  <c r="N42" i="18"/>
  <c r="M42" i="18"/>
  <c r="P41" i="18"/>
  <c r="L41" i="18"/>
  <c r="K41" i="18"/>
  <c r="I41" i="18"/>
  <c r="G41" i="18"/>
  <c r="J41" i="18" s="1"/>
  <c r="B41" i="18"/>
  <c r="L40" i="18"/>
  <c r="K40" i="18"/>
  <c r="I40" i="18"/>
  <c r="G40" i="18"/>
  <c r="J40" i="18" s="1"/>
  <c r="B40" i="18"/>
  <c r="L39" i="18"/>
  <c r="K39" i="18"/>
  <c r="I39" i="18"/>
  <c r="G39" i="18"/>
  <c r="P39" i="18" s="1"/>
  <c r="AC39" i="18" s="1"/>
  <c r="B39" i="18"/>
  <c r="L38" i="18"/>
  <c r="K38" i="18"/>
  <c r="I38" i="18"/>
  <c r="G38" i="18"/>
  <c r="H38" i="18" s="1"/>
  <c r="B38" i="18"/>
  <c r="L37" i="18"/>
  <c r="I37" i="18"/>
  <c r="G37" i="18"/>
  <c r="K37" i="18" s="1"/>
  <c r="B37" i="18"/>
  <c r="L36" i="18"/>
  <c r="K36" i="18"/>
  <c r="I36" i="18"/>
  <c r="G36" i="18"/>
  <c r="J36" i="18" s="1"/>
  <c r="B36" i="18"/>
  <c r="L35" i="18"/>
  <c r="K35" i="18"/>
  <c r="I35" i="18"/>
  <c r="G35" i="18"/>
  <c r="H35" i="18" s="1"/>
  <c r="B35" i="18"/>
  <c r="P34" i="18"/>
  <c r="AC34" i="18" s="1"/>
  <c r="L34" i="18"/>
  <c r="K34" i="18"/>
  <c r="I34" i="18"/>
  <c r="G34" i="18"/>
  <c r="J34" i="18" s="1"/>
  <c r="B34" i="18"/>
  <c r="L33" i="18"/>
  <c r="K33" i="18"/>
  <c r="J33" i="18"/>
  <c r="I33" i="18"/>
  <c r="G33" i="18"/>
  <c r="P33" i="18" s="1"/>
  <c r="B33" i="18"/>
  <c r="P32" i="18"/>
  <c r="L32" i="18"/>
  <c r="K32" i="18"/>
  <c r="I32" i="18"/>
  <c r="G32" i="18"/>
  <c r="H32" i="18" s="1"/>
  <c r="B32" i="18"/>
  <c r="L31" i="18"/>
  <c r="K31" i="18"/>
  <c r="I31" i="18"/>
  <c r="G31" i="18"/>
  <c r="B31" i="18"/>
  <c r="L30" i="18"/>
  <c r="I30" i="18"/>
  <c r="G30" i="18"/>
  <c r="J30" i="18" s="1"/>
  <c r="B30" i="18"/>
  <c r="L29" i="18"/>
  <c r="K29" i="18"/>
  <c r="I29" i="18"/>
  <c r="G29" i="18"/>
  <c r="P29" i="18" s="1"/>
  <c r="B29" i="18"/>
  <c r="L28" i="18"/>
  <c r="K28" i="18"/>
  <c r="I28" i="18"/>
  <c r="G28" i="18"/>
  <c r="J28" i="18" s="1"/>
  <c r="B28" i="18"/>
  <c r="L27" i="18"/>
  <c r="K27" i="18"/>
  <c r="I27" i="18"/>
  <c r="G27" i="18"/>
  <c r="P27" i="18" s="1"/>
  <c r="AC27" i="18" s="1"/>
  <c r="B27" i="18"/>
  <c r="L26" i="18"/>
  <c r="K26" i="18"/>
  <c r="I26" i="18"/>
  <c r="G26" i="18"/>
  <c r="J26" i="18" s="1"/>
  <c r="B26" i="18"/>
  <c r="L25" i="18"/>
  <c r="K25" i="18"/>
  <c r="I25" i="18"/>
  <c r="G25" i="18"/>
  <c r="J25" i="18" s="1"/>
  <c r="B25" i="18"/>
  <c r="K24" i="18"/>
  <c r="I24" i="18"/>
  <c r="G24" i="18"/>
  <c r="J24" i="18" s="1"/>
  <c r="B24" i="18"/>
  <c r="L23" i="18"/>
  <c r="K23" i="18"/>
  <c r="I23" i="18"/>
  <c r="G23" i="18"/>
  <c r="H23" i="18" s="1"/>
  <c r="B23" i="18"/>
  <c r="P22" i="18"/>
  <c r="AC22" i="18" s="1"/>
  <c r="L22" i="18"/>
  <c r="K22" i="18"/>
  <c r="I22" i="18"/>
  <c r="G22" i="18"/>
  <c r="J22" i="18" s="1"/>
  <c r="B22" i="18"/>
  <c r="L21" i="18"/>
  <c r="K21" i="18"/>
  <c r="I21" i="18"/>
  <c r="G21" i="18"/>
  <c r="H21" i="18" s="1"/>
  <c r="B21" i="18"/>
  <c r="L20" i="18"/>
  <c r="K20" i="18"/>
  <c r="I20" i="18"/>
  <c r="G20" i="18"/>
  <c r="B20" i="18"/>
  <c r="L19" i="18"/>
  <c r="K19" i="18"/>
  <c r="I19" i="18"/>
  <c r="G19" i="18"/>
  <c r="B19" i="18"/>
  <c r="P18" i="18"/>
  <c r="L18" i="18"/>
  <c r="K18" i="18"/>
  <c r="I18" i="18"/>
  <c r="G18" i="18"/>
  <c r="J18" i="18" s="1"/>
  <c r="B18" i="18"/>
  <c r="L17" i="18"/>
  <c r="K17" i="18"/>
  <c r="I17" i="18"/>
  <c r="G17" i="18"/>
  <c r="J17" i="18" s="1"/>
  <c r="B17" i="18"/>
  <c r="L16" i="18"/>
  <c r="I16" i="18"/>
  <c r="H16" i="18"/>
  <c r="G16" i="18"/>
  <c r="P16" i="18" s="1"/>
  <c r="B16" i="18"/>
  <c r="L15" i="18"/>
  <c r="K15" i="18"/>
  <c r="I15" i="18"/>
  <c r="G15" i="18"/>
  <c r="AC15" i="18" s="1"/>
  <c r="B15" i="18"/>
  <c r="L14" i="18"/>
  <c r="K14" i="18"/>
  <c r="I14" i="18"/>
  <c r="G14" i="18"/>
  <c r="J14" i="18" s="1"/>
  <c r="B14" i="18"/>
  <c r="L13" i="18"/>
  <c r="K13" i="18"/>
  <c r="I13" i="18"/>
  <c r="H13" i="18"/>
  <c r="G13" i="18"/>
  <c r="J13" i="18" s="1"/>
  <c r="B13" i="18"/>
  <c r="L12" i="18"/>
  <c r="K12" i="18"/>
  <c r="I12" i="18"/>
  <c r="G12" i="18"/>
  <c r="J12" i="18" s="1"/>
  <c r="B12" i="18"/>
  <c r="P6" i="18"/>
  <c r="D6" i="18"/>
  <c r="P5" i="18"/>
  <c r="D5" i="18"/>
  <c r="AA4" i="18"/>
  <c r="P4" i="18"/>
  <c r="D4" i="18"/>
  <c r="P3" i="18"/>
  <c r="D3" i="18"/>
  <c r="AA43" i="17"/>
  <c r="Z43" i="17"/>
  <c r="Y43" i="17"/>
  <c r="X43" i="17"/>
  <c r="W43" i="17"/>
  <c r="V43" i="17"/>
  <c r="U43" i="17"/>
  <c r="T43" i="17"/>
  <c r="S43" i="17"/>
  <c r="R43" i="17"/>
  <c r="Q43" i="17"/>
  <c r="O43" i="17"/>
  <c r="N43" i="17"/>
  <c r="M43" i="17"/>
  <c r="L42" i="17"/>
  <c r="K42" i="17"/>
  <c r="I42" i="17"/>
  <c r="G42" i="17"/>
  <c r="B42" i="17"/>
  <c r="P41" i="17"/>
  <c r="AC41" i="17" s="1"/>
  <c r="L41" i="17"/>
  <c r="K41" i="17"/>
  <c r="I41" i="17"/>
  <c r="G41" i="17"/>
  <c r="B41" i="17"/>
  <c r="L40" i="17"/>
  <c r="J40" i="17"/>
  <c r="I40" i="17"/>
  <c r="G40" i="17"/>
  <c r="P40" i="17" s="1"/>
  <c r="B40" i="17"/>
  <c r="L39" i="17"/>
  <c r="K39" i="17"/>
  <c r="J39" i="17"/>
  <c r="I39" i="17"/>
  <c r="H39" i="17"/>
  <c r="G39" i="17"/>
  <c r="P39" i="17" s="1"/>
  <c r="AC39" i="17" s="1"/>
  <c r="B39" i="17"/>
  <c r="L38" i="17"/>
  <c r="K38" i="17"/>
  <c r="J38" i="17"/>
  <c r="I38" i="17"/>
  <c r="G38" i="17"/>
  <c r="P38" i="17" s="1"/>
  <c r="B38" i="17"/>
  <c r="L37" i="17"/>
  <c r="K37" i="17"/>
  <c r="I37" i="17"/>
  <c r="G37" i="17"/>
  <c r="J37" i="17" s="1"/>
  <c r="B37" i="17"/>
  <c r="L36" i="17"/>
  <c r="K36" i="17"/>
  <c r="I36" i="17"/>
  <c r="G36" i="17"/>
  <c r="P36" i="17" s="1"/>
  <c r="B36" i="17"/>
  <c r="L35" i="17"/>
  <c r="K35" i="17"/>
  <c r="I35" i="17"/>
  <c r="G35" i="17"/>
  <c r="H35" i="17" s="1"/>
  <c r="B35" i="17"/>
  <c r="P34" i="17"/>
  <c r="L34" i="17"/>
  <c r="K34" i="17"/>
  <c r="J34" i="17"/>
  <c r="I34" i="17"/>
  <c r="H34" i="17"/>
  <c r="G34" i="17"/>
  <c r="B34" i="17"/>
  <c r="L33" i="17"/>
  <c r="K33" i="17"/>
  <c r="I33" i="17"/>
  <c r="G33" i="17"/>
  <c r="J33" i="17" s="1"/>
  <c r="B33" i="17"/>
  <c r="P32" i="17"/>
  <c r="AC32" i="17" s="1"/>
  <c r="L32" i="17"/>
  <c r="K32" i="17"/>
  <c r="I32" i="17"/>
  <c r="G32" i="17"/>
  <c r="J32" i="17" s="1"/>
  <c r="B32" i="17"/>
  <c r="L31" i="17"/>
  <c r="K31" i="17"/>
  <c r="I31" i="17"/>
  <c r="G31" i="17"/>
  <c r="B31" i="17"/>
  <c r="L30" i="17"/>
  <c r="I30" i="17"/>
  <c r="G30" i="17"/>
  <c r="B30" i="17"/>
  <c r="L29" i="17"/>
  <c r="K29" i="17"/>
  <c r="I29" i="17"/>
  <c r="G29" i="17"/>
  <c r="H29" i="17" s="1"/>
  <c r="B29" i="17"/>
  <c r="L28" i="17"/>
  <c r="K28" i="17"/>
  <c r="I28" i="17"/>
  <c r="G28" i="17"/>
  <c r="B28" i="17"/>
  <c r="L27" i="17"/>
  <c r="K27" i="17"/>
  <c r="I27" i="17"/>
  <c r="G27" i="17"/>
  <c r="J27" i="17" s="1"/>
  <c r="B27" i="17"/>
  <c r="L26" i="17"/>
  <c r="I26" i="17"/>
  <c r="H26" i="17"/>
  <c r="G26" i="17"/>
  <c r="P26" i="17" s="1"/>
  <c r="B26" i="17"/>
  <c r="P25" i="17"/>
  <c r="AB25" i="17" s="1"/>
  <c r="L25" i="17"/>
  <c r="K25" i="17"/>
  <c r="I25" i="17"/>
  <c r="G25" i="17"/>
  <c r="J25" i="17" s="1"/>
  <c r="B25" i="17"/>
  <c r="P24" i="17"/>
  <c r="L24" i="17"/>
  <c r="K24" i="17"/>
  <c r="I24" i="17"/>
  <c r="H24" i="17"/>
  <c r="G24" i="17"/>
  <c r="J24" i="17" s="1"/>
  <c r="B24" i="17"/>
  <c r="L23" i="17"/>
  <c r="K23" i="17"/>
  <c r="I23" i="17"/>
  <c r="G23" i="17"/>
  <c r="H23" i="17" s="1"/>
  <c r="B23" i="17"/>
  <c r="P22" i="17"/>
  <c r="L22" i="17"/>
  <c r="K22" i="17"/>
  <c r="I22" i="17"/>
  <c r="G22" i="17"/>
  <c r="J22" i="17" s="1"/>
  <c r="B22" i="17"/>
  <c r="L21" i="17"/>
  <c r="K21" i="17"/>
  <c r="I21" i="17"/>
  <c r="G21" i="17"/>
  <c r="J21" i="17" s="1"/>
  <c r="B21" i="17"/>
  <c r="L20" i="17"/>
  <c r="K20" i="17"/>
  <c r="I20" i="17"/>
  <c r="G20" i="17"/>
  <c r="H20" i="17" s="1"/>
  <c r="B20" i="17"/>
  <c r="L19" i="17"/>
  <c r="K19" i="17"/>
  <c r="I19" i="17"/>
  <c r="G19" i="17"/>
  <c r="B19" i="17"/>
  <c r="L18" i="17"/>
  <c r="K18" i="17"/>
  <c r="I18" i="17"/>
  <c r="G18" i="17"/>
  <c r="B18" i="17"/>
  <c r="P17" i="17"/>
  <c r="AC17" i="17" s="1"/>
  <c r="K17" i="17"/>
  <c r="I17" i="17"/>
  <c r="H17" i="17"/>
  <c r="G17" i="17"/>
  <c r="B17" i="17"/>
  <c r="L16" i="17"/>
  <c r="I16" i="17"/>
  <c r="G16" i="17"/>
  <c r="P16" i="17" s="1"/>
  <c r="B16" i="17"/>
  <c r="L15" i="17"/>
  <c r="K15" i="17"/>
  <c r="I15" i="17"/>
  <c r="G15" i="17"/>
  <c r="J15" i="17" s="1"/>
  <c r="B15" i="17"/>
  <c r="L14" i="17"/>
  <c r="K14" i="17"/>
  <c r="I14" i="17"/>
  <c r="H14" i="17"/>
  <c r="G14" i="17"/>
  <c r="P14" i="17" s="1"/>
  <c r="B14" i="17"/>
  <c r="L13" i="17"/>
  <c r="K13" i="17"/>
  <c r="I13" i="17"/>
  <c r="G13" i="17"/>
  <c r="J13" i="17" s="1"/>
  <c r="B13" i="17"/>
  <c r="L12" i="17"/>
  <c r="I12" i="17"/>
  <c r="G12" i="17"/>
  <c r="H12" i="17" s="1"/>
  <c r="B12" i="17"/>
  <c r="P6" i="17"/>
  <c r="D6" i="17"/>
  <c r="P5" i="17"/>
  <c r="D5" i="17"/>
  <c r="AA4" i="17"/>
  <c r="P4" i="17"/>
  <c r="D4" i="17"/>
  <c r="AA3" i="17"/>
  <c r="P3" i="17"/>
  <c r="D3" i="17"/>
  <c r="AA40" i="16"/>
  <c r="Z40" i="16"/>
  <c r="Y40" i="16"/>
  <c r="X40" i="16"/>
  <c r="W40" i="16"/>
  <c r="V40" i="16"/>
  <c r="U40" i="16"/>
  <c r="T40" i="16"/>
  <c r="S40" i="16"/>
  <c r="R40" i="16"/>
  <c r="AA4" i="16" s="1"/>
  <c r="Q40" i="16"/>
  <c r="AA3" i="16" s="1"/>
  <c r="O40" i="16"/>
  <c r="N40" i="16"/>
  <c r="M40" i="16"/>
  <c r="L39" i="16"/>
  <c r="K39" i="16"/>
  <c r="I39" i="16"/>
  <c r="G39" i="16"/>
  <c r="J39" i="16" s="1"/>
  <c r="B39" i="16"/>
  <c r="L38" i="16"/>
  <c r="K38" i="16"/>
  <c r="I38" i="16"/>
  <c r="G38" i="16"/>
  <c r="J38" i="16" s="1"/>
  <c r="B38" i="16"/>
  <c r="L37" i="16"/>
  <c r="K37" i="16"/>
  <c r="I37" i="16"/>
  <c r="G37" i="16"/>
  <c r="B37" i="16"/>
  <c r="L36" i="16"/>
  <c r="K36" i="16"/>
  <c r="I36" i="16"/>
  <c r="G36" i="16"/>
  <c r="J36" i="16" s="1"/>
  <c r="B36" i="16"/>
  <c r="L35" i="16"/>
  <c r="K35" i="16"/>
  <c r="I35" i="16"/>
  <c r="G35" i="16"/>
  <c r="H35" i="16" s="1"/>
  <c r="B35" i="16"/>
  <c r="L34" i="16"/>
  <c r="I34" i="16"/>
  <c r="G34" i="16"/>
  <c r="K34" i="16" s="1"/>
  <c r="B34" i="16"/>
  <c r="L33" i="16"/>
  <c r="K33" i="16"/>
  <c r="I33" i="16"/>
  <c r="G33" i="16"/>
  <c r="H33" i="16" s="1"/>
  <c r="B33" i="16"/>
  <c r="L32" i="16"/>
  <c r="I32" i="16"/>
  <c r="G32" i="16"/>
  <c r="K32" i="16" s="1"/>
  <c r="B32" i="16"/>
  <c r="L31" i="16"/>
  <c r="K31" i="16"/>
  <c r="I31" i="16"/>
  <c r="G31" i="16"/>
  <c r="B31" i="16"/>
  <c r="L30" i="16"/>
  <c r="I30" i="16"/>
  <c r="G30" i="16"/>
  <c r="P30" i="16" s="1"/>
  <c r="B30" i="16"/>
  <c r="L29" i="16"/>
  <c r="K29" i="16"/>
  <c r="I29" i="16"/>
  <c r="G29" i="16"/>
  <c r="H29" i="16" s="1"/>
  <c r="B29" i="16"/>
  <c r="L28" i="16"/>
  <c r="K28" i="16"/>
  <c r="I28" i="16"/>
  <c r="G28" i="16"/>
  <c r="P28" i="16" s="1"/>
  <c r="B28" i="16"/>
  <c r="L27" i="16"/>
  <c r="I27" i="16"/>
  <c r="G27" i="16"/>
  <c r="H27" i="16" s="1"/>
  <c r="B27" i="16"/>
  <c r="L26" i="16"/>
  <c r="K26" i="16"/>
  <c r="I26" i="16"/>
  <c r="G26" i="16"/>
  <c r="P26" i="16" s="1"/>
  <c r="B26" i="16"/>
  <c r="L25" i="16"/>
  <c r="K25" i="16"/>
  <c r="I25" i="16"/>
  <c r="G25" i="16"/>
  <c r="J25" i="16" s="1"/>
  <c r="B25" i="16"/>
  <c r="L24" i="16"/>
  <c r="K24" i="16"/>
  <c r="I24" i="16"/>
  <c r="G24" i="16"/>
  <c r="J24" i="16" s="1"/>
  <c r="B24" i="16"/>
  <c r="L23" i="16"/>
  <c r="K23" i="16"/>
  <c r="I23" i="16"/>
  <c r="G23" i="16"/>
  <c r="H23" i="16" s="1"/>
  <c r="B23" i="16"/>
  <c r="L22" i="16"/>
  <c r="K22" i="16"/>
  <c r="I22" i="16"/>
  <c r="G22" i="16"/>
  <c r="J22" i="16" s="1"/>
  <c r="B22" i="16"/>
  <c r="L21" i="16"/>
  <c r="K21" i="16"/>
  <c r="I21" i="16"/>
  <c r="G21" i="16"/>
  <c r="H21" i="16" s="1"/>
  <c r="B21" i="16"/>
  <c r="L20" i="16"/>
  <c r="I20" i="16"/>
  <c r="G20" i="16"/>
  <c r="K20" i="16" s="1"/>
  <c r="B20" i="16"/>
  <c r="L19" i="16"/>
  <c r="K19" i="16"/>
  <c r="I19" i="16"/>
  <c r="G19" i="16"/>
  <c r="B19" i="16"/>
  <c r="L18" i="16"/>
  <c r="K18" i="16"/>
  <c r="I18" i="16"/>
  <c r="G18" i="16"/>
  <c r="H18" i="16" s="1"/>
  <c r="B18" i="16"/>
  <c r="L17" i="16"/>
  <c r="K17" i="16"/>
  <c r="I17" i="16"/>
  <c r="G17" i="16"/>
  <c r="H17" i="16" s="1"/>
  <c r="B17" i="16"/>
  <c r="L16" i="16"/>
  <c r="K16" i="16"/>
  <c r="I16" i="16"/>
  <c r="G16" i="16"/>
  <c r="P16" i="16" s="1"/>
  <c r="B16" i="16"/>
  <c r="L15" i="16"/>
  <c r="K15" i="16"/>
  <c r="I15" i="16"/>
  <c r="G15" i="16"/>
  <c r="H15" i="16" s="1"/>
  <c r="B15" i="16"/>
  <c r="L14" i="16"/>
  <c r="K14" i="16"/>
  <c r="I14" i="16"/>
  <c r="G14" i="16"/>
  <c r="P14" i="16" s="1"/>
  <c r="B14" i="16"/>
  <c r="L13" i="16"/>
  <c r="I13" i="16"/>
  <c r="G13" i="16"/>
  <c r="J13" i="16" s="1"/>
  <c r="B13" i="16"/>
  <c r="K12" i="16"/>
  <c r="I12" i="16"/>
  <c r="G12" i="16"/>
  <c r="J12" i="16" s="1"/>
  <c r="B12" i="16"/>
  <c r="P6" i="16"/>
  <c r="D6" i="16"/>
  <c r="P5" i="16"/>
  <c r="D5" i="16"/>
  <c r="P4" i="16"/>
  <c r="D4" i="16"/>
  <c r="P3" i="16"/>
  <c r="D3" i="16"/>
  <c r="P42" i="3"/>
  <c r="AE42" i="3" s="1"/>
  <c r="P14" i="3"/>
  <c r="P26" i="3"/>
  <c r="AD26" i="3" s="1"/>
  <c r="P28" i="3"/>
  <c r="AD28" i="3" s="1"/>
  <c r="P30" i="3"/>
  <c r="P38" i="3"/>
  <c r="AD38" i="3" s="1"/>
  <c r="L42" i="3"/>
  <c r="K42" i="3"/>
  <c r="I42" i="3"/>
  <c r="G42" i="3"/>
  <c r="H42" i="3" s="1"/>
  <c r="G14" i="3"/>
  <c r="H14" i="3" s="1"/>
  <c r="I14" i="3"/>
  <c r="K14" i="3"/>
  <c r="L14" i="3"/>
  <c r="G15" i="3"/>
  <c r="I15" i="3"/>
  <c r="K15" i="3"/>
  <c r="L15" i="3"/>
  <c r="G16" i="3"/>
  <c r="H16" i="3" s="1"/>
  <c r="I16" i="3"/>
  <c r="L16" i="3"/>
  <c r="G17" i="3"/>
  <c r="H17" i="3" s="1"/>
  <c r="I17" i="3"/>
  <c r="K17" i="3"/>
  <c r="G18" i="3"/>
  <c r="H18" i="3" s="1"/>
  <c r="I18" i="3"/>
  <c r="K18" i="3"/>
  <c r="L18" i="3"/>
  <c r="G19" i="3"/>
  <c r="H19" i="3" s="1"/>
  <c r="I19" i="3"/>
  <c r="K19" i="3"/>
  <c r="L19" i="3"/>
  <c r="G20" i="3"/>
  <c r="H20" i="3" s="1"/>
  <c r="I20" i="3"/>
  <c r="L20" i="3"/>
  <c r="G21" i="3"/>
  <c r="H21" i="3" s="1"/>
  <c r="I21" i="3"/>
  <c r="K21" i="3"/>
  <c r="L21" i="3"/>
  <c r="G22" i="3"/>
  <c r="H22" i="3" s="1"/>
  <c r="I22" i="3"/>
  <c r="K22" i="3"/>
  <c r="L22" i="3"/>
  <c r="G23" i="3"/>
  <c r="K23" i="3" s="1"/>
  <c r="I23" i="3"/>
  <c r="J23" i="3"/>
  <c r="L23" i="3"/>
  <c r="G24" i="3"/>
  <c r="H24" i="3" s="1"/>
  <c r="I24" i="3"/>
  <c r="K24" i="3"/>
  <c r="L24" i="3"/>
  <c r="G25" i="3"/>
  <c r="H25" i="3" s="1"/>
  <c r="I25" i="3"/>
  <c r="K25" i="3"/>
  <c r="L25" i="3"/>
  <c r="G26" i="3"/>
  <c r="H26" i="3" s="1"/>
  <c r="I26" i="3"/>
  <c r="K26" i="3"/>
  <c r="L26" i="3"/>
  <c r="G27" i="3"/>
  <c r="H27" i="3" s="1"/>
  <c r="I27" i="3"/>
  <c r="L27" i="3"/>
  <c r="H28" i="3"/>
  <c r="I28" i="3"/>
  <c r="K28" i="3"/>
  <c r="L28" i="3"/>
  <c r="G29" i="3"/>
  <c r="H29" i="3" s="1"/>
  <c r="I29" i="3"/>
  <c r="K29" i="3"/>
  <c r="L29" i="3"/>
  <c r="G30" i="3"/>
  <c r="H30" i="3" s="1"/>
  <c r="I30" i="3"/>
  <c r="L30" i="3"/>
  <c r="G31" i="3"/>
  <c r="H31" i="3" s="1"/>
  <c r="I31" i="3"/>
  <c r="K31" i="3"/>
  <c r="L31" i="3"/>
  <c r="G32" i="3"/>
  <c r="H32" i="3" s="1"/>
  <c r="I32" i="3"/>
  <c r="K32" i="3"/>
  <c r="L32" i="3"/>
  <c r="G33" i="3"/>
  <c r="H33" i="3" s="1"/>
  <c r="I33" i="3"/>
  <c r="K33" i="3"/>
  <c r="L33" i="3"/>
  <c r="G34" i="3"/>
  <c r="H34" i="3" s="1"/>
  <c r="I34" i="3"/>
  <c r="L34" i="3"/>
  <c r="G35" i="3"/>
  <c r="P35" i="3" s="1"/>
  <c r="I35" i="3"/>
  <c r="K35" i="3"/>
  <c r="L35" i="3"/>
  <c r="G36" i="3"/>
  <c r="H36" i="3" s="1"/>
  <c r="I36" i="3"/>
  <c r="K36" i="3"/>
  <c r="L36" i="3"/>
  <c r="G37" i="3"/>
  <c r="H37" i="3" s="1"/>
  <c r="I37" i="3"/>
  <c r="K37" i="3"/>
  <c r="L37" i="3"/>
  <c r="G38" i="3"/>
  <c r="H38" i="3" s="1"/>
  <c r="I38" i="3"/>
  <c r="K38" i="3"/>
  <c r="L38" i="3"/>
  <c r="G39" i="3"/>
  <c r="H39" i="3" s="1"/>
  <c r="I39" i="3"/>
  <c r="K39" i="3"/>
  <c r="L39" i="3"/>
  <c r="G40" i="3"/>
  <c r="H40" i="3" s="1"/>
  <c r="I40" i="3"/>
  <c r="K40" i="3"/>
  <c r="L40" i="3"/>
  <c r="G41" i="3"/>
  <c r="H41" i="3" s="1"/>
  <c r="I41" i="3"/>
  <c r="K41" i="3"/>
  <c r="L41" i="3"/>
  <c r="L13" i="3"/>
  <c r="I13" i="3"/>
  <c r="G13" i="3"/>
  <c r="J13" i="3" s="1"/>
  <c r="G12" i="3"/>
  <c r="L5" i="28"/>
  <c r="D6" i="28"/>
  <c r="D5" i="28"/>
  <c r="L4" i="28"/>
  <c r="D4" i="28"/>
  <c r="L3" i="28"/>
  <c r="D3" i="28"/>
  <c r="E17" i="27"/>
  <c r="D17" i="27"/>
  <c r="C17" i="27"/>
  <c r="Q43" i="3"/>
  <c r="AC3" i="3" s="1"/>
  <c r="P4" i="3"/>
  <c r="P3" i="3"/>
  <c r="R43" i="3"/>
  <c r="AC4" i="3" s="1"/>
  <c r="S43" i="3"/>
  <c r="T43" i="3"/>
  <c r="U43" i="3"/>
  <c r="V43" i="3"/>
  <c r="W43" i="3"/>
  <c r="X43" i="3"/>
  <c r="Y43" i="3"/>
  <c r="Z43" i="3"/>
  <c r="AC43" i="3"/>
  <c r="M43" i="3"/>
  <c r="N43" i="3"/>
  <c r="O43" i="3"/>
  <c r="P6" i="3"/>
  <c r="P5" i="3"/>
  <c r="D6" i="3"/>
  <c r="D5" i="3"/>
  <c r="D4" i="3"/>
  <c r="D3" i="3"/>
  <c r="B12" i="3"/>
  <c r="B13" i="3"/>
  <c r="B14" i="3"/>
  <c r="B15" i="3"/>
  <c r="B16" i="3"/>
  <c r="B17" i="3"/>
  <c r="B18" i="3"/>
  <c r="B19" i="3"/>
  <c r="B20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21" i="3"/>
  <c r="K13" i="3" l="1"/>
  <c r="J37" i="3"/>
  <c r="J31" i="3"/>
  <c r="P23" i="3"/>
  <c r="J35" i="3"/>
  <c r="K20" i="3"/>
  <c r="K34" i="3"/>
  <c r="P40" i="3"/>
  <c r="AD40" i="3" s="1"/>
  <c r="P39" i="3"/>
  <c r="AD39" i="3" s="1"/>
  <c r="K27" i="3"/>
  <c r="P37" i="3"/>
  <c r="AE37" i="3" s="1"/>
  <c r="AC22" i="24"/>
  <c r="AD22" i="24" s="1"/>
  <c r="AC25" i="22"/>
  <c r="AB25" i="22"/>
  <c r="AD25" i="22" s="1"/>
  <c r="J26" i="22"/>
  <c r="AC26" i="22"/>
  <c r="AB26" i="22"/>
  <c r="AC34" i="24"/>
  <c r="AD34" i="24" s="1"/>
  <c r="J20" i="17"/>
  <c r="J33" i="20"/>
  <c r="K16" i="21"/>
  <c r="H20" i="21"/>
  <c r="H23" i="22"/>
  <c r="J32" i="22"/>
  <c r="H20" i="23"/>
  <c r="H38" i="23"/>
  <c r="J23" i="24"/>
  <c r="K29" i="24"/>
  <c r="H39" i="26"/>
  <c r="H42" i="26"/>
  <c r="J39" i="3"/>
  <c r="K30" i="3"/>
  <c r="J26" i="17"/>
  <c r="H36" i="17"/>
  <c r="H15" i="19"/>
  <c r="J21" i="19"/>
  <c r="H37" i="19"/>
  <c r="P14" i="20"/>
  <c r="AB14" i="20" s="1"/>
  <c r="H23" i="21"/>
  <c r="J16" i="22"/>
  <c r="H20" i="22"/>
  <c r="P35" i="22"/>
  <c r="AC35" i="22" s="1"/>
  <c r="I43" i="17"/>
  <c r="AA2" i="17" s="1"/>
  <c r="AE26" i="3"/>
  <c r="P34" i="3"/>
  <c r="AD34" i="3" s="1"/>
  <c r="P13" i="17"/>
  <c r="AB13" i="17" s="1"/>
  <c r="K26" i="17"/>
  <c r="P29" i="17"/>
  <c r="AC29" i="17" s="1"/>
  <c r="P17" i="18"/>
  <c r="AC17" i="18" s="1"/>
  <c r="J21" i="18"/>
  <c r="P33" i="20"/>
  <c r="AC33" i="20" s="1"/>
  <c r="J20" i="21"/>
  <c r="J13" i="22"/>
  <c r="L16" i="22"/>
  <c r="H24" i="23"/>
  <c r="J38" i="23"/>
  <c r="J39" i="26"/>
  <c r="AD37" i="3"/>
  <c r="AF37" i="3" s="1"/>
  <c r="P36" i="3"/>
  <c r="AD36" i="3" s="1"/>
  <c r="P33" i="3"/>
  <c r="AE33" i="3" s="1"/>
  <c r="P20" i="17"/>
  <c r="AC20" i="17" s="1"/>
  <c r="J36" i="17"/>
  <c r="L24" i="18"/>
  <c r="L42" i="18" s="1"/>
  <c r="J32" i="18"/>
  <c r="I43" i="19"/>
  <c r="AA2" i="19" s="1"/>
  <c r="J15" i="19"/>
  <c r="J37" i="19"/>
  <c r="P37" i="20"/>
  <c r="AC37" i="20" s="1"/>
  <c r="J41" i="20"/>
  <c r="P13" i="21"/>
  <c r="AB13" i="21" s="1"/>
  <c r="K23" i="21"/>
  <c r="P35" i="21"/>
  <c r="AC35" i="21" s="1"/>
  <c r="H39" i="21"/>
  <c r="K13" i="22"/>
  <c r="AB16" i="22"/>
  <c r="J20" i="22"/>
  <c r="P32" i="22"/>
  <c r="AC32" i="22" s="1"/>
  <c r="P13" i="23"/>
  <c r="AB13" i="23" s="1"/>
  <c r="K38" i="23"/>
  <c r="P23" i="24"/>
  <c r="AC23" i="24" s="1"/>
  <c r="J33" i="24"/>
  <c r="P13" i="25"/>
  <c r="AB13" i="25" s="1"/>
  <c r="K40" i="25"/>
  <c r="H20" i="26"/>
  <c r="J25" i="3"/>
  <c r="P32" i="3"/>
  <c r="AE32" i="3" s="1"/>
  <c r="K20" i="22"/>
  <c r="P23" i="22"/>
  <c r="AC23" i="22" s="1"/>
  <c r="L26" i="22"/>
  <c r="H39" i="22"/>
  <c r="J24" i="23"/>
  <c r="H27" i="24"/>
  <c r="H39" i="24"/>
  <c r="J17" i="25"/>
  <c r="J16" i="25"/>
  <c r="P31" i="3"/>
  <c r="AD31" i="3" s="1"/>
  <c r="H25" i="19"/>
  <c r="P37" i="19"/>
  <c r="AB37" i="19" s="1"/>
  <c r="P23" i="21"/>
  <c r="AC23" i="21" s="1"/>
  <c r="J39" i="21"/>
  <c r="P13" i="22"/>
  <c r="AC13" i="22" s="1"/>
  <c r="J17" i="23"/>
  <c r="K24" i="23"/>
  <c r="P13" i="26"/>
  <c r="AC13" i="26" s="1"/>
  <c r="J20" i="26"/>
  <c r="H30" i="26"/>
  <c r="J29" i="3"/>
  <c r="J37" i="16"/>
  <c r="P37" i="16"/>
  <c r="AB37" i="16" s="1"/>
  <c r="K17" i="23"/>
  <c r="J27" i="24"/>
  <c r="J39" i="24"/>
  <c r="P29" i="3"/>
  <c r="AD29" i="3" s="1"/>
  <c r="J14" i="17"/>
  <c r="H15" i="18"/>
  <c r="H22" i="18"/>
  <c r="H40" i="18"/>
  <c r="H13" i="19"/>
  <c r="H41" i="19"/>
  <c r="J28" i="23"/>
  <c r="P23" i="26"/>
  <c r="AB23" i="26" s="1"/>
  <c r="H34" i="24"/>
  <c r="J33" i="3"/>
  <c r="P27" i="3"/>
  <c r="AE27" i="3" s="1"/>
  <c r="P27" i="17"/>
  <c r="AC27" i="17" s="1"/>
  <c r="J13" i="19"/>
  <c r="H16" i="20"/>
  <c r="J21" i="21"/>
  <c r="AB33" i="21"/>
  <c r="AD33" i="21" s="1"/>
  <c r="P36" i="21"/>
  <c r="AB36" i="21" s="1"/>
  <c r="J24" i="22"/>
  <c r="K27" i="22"/>
  <c r="J36" i="23"/>
  <c r="P27" i="24"/>
  <c r="AC27" i="24" s="1"/>
  <c r="P39" i="24"/>
  <c r="AC39" i="24" s="1"/>
  <c r="P25" i="25"/>
  <c r="AB25" i="25" s="1"/>
  <c r="J27" i="26"/>
  <c r="P30" i="26"/>
  <c r="AC30" i="26" s="1"/>
  <c r="H37" i="26"/>
  <c r="J40" i="26"/>
  <c r="H24" i="20"/>
  <c r="H32" i="20"/>
  <c r="H15" i="21"/>
  <c r="H15" i="23"/>
  <c r="H37" i="24"/>
  <c r="H15" i="25"/>
  <c r="J22" i="25"/>
  <c r="H38" i="25"/>
  <c r="H18" i="26"/>
  <c r="G43" i="17"/>
  <c r="P25" i="3"/>
  <c r="AD25" i="3" s="1"/>
  <c r="J41" i="3"/>
  <c r="J42" i="3"/>
  <c r="P24" i="3"/>
  <c r="AD24" i="3" s="1"/>
  <c r="H22" i="17"/>
  <c r="P37" i="17"/>
  <c r="AB37" i="17" s="1"/>
  <c r="K40" i="17"/>
  <c r="AB22" i="18"/>
  <c r="AD22" i="18" s="1"/>
  <c r="K30" i="18"/>
  <c r="H23" i="19"/>
  <c r="K39" i="20"/>
  <c r="H12" i="21"/>
  <c r="P21" i="21"/>
  <c r="P24" i="21"/>
  <c r="AB24" i="21" s="1"/>
  <c r="G43" i="22"/>
  <c r="AC27" i="22"/>
  <c r="AD27" i="22" s="1"/>
  <c r="J34" i="22"/>
  <c r="J37" i="22"/>
  <c r="J22" i="23"/>
  <c r="H25" i="24"/>
  <c r="J12" i="17"/>
  <c r="J32" i="20"/>
  <c r="I43" i="21"/>
  <c r="AA2" i="21" s="1"/>
  <c r="K34" i="22"/>
  <c r="J15" i="23"/>
  <c r="K12" i="17"/>
  <c r="H32" i="17"/>
  <c r="P30" i="18"/>
  <c r="AB30" i="18" s="1"/>
  <c r="P37" i="18"/>
  <c r="AB37" i="18" s="1"/>
  <c r="H39" i="19"/>
  <c r="P13" i="20"/>
  <c r="AC13" i="20" s="1"/>
  <c r="H21" i="20"/>
  <c r="K32" i="20"/>
  <c r="I43" i="22"/>
  <c r="AA2" i="22" s="1"/>
  <c r="P22" i="3"/>
  <c r="AD22" i="3" s="1"/>
  <c r="AD30" i="3"/>
  <c r="J27" i="3"/>
  <c r="P41" i="3"/>
  <c r="AE41" i="3" s="1"/>
  <c r="P18" i="3"/>
  <c r="P15" i="17"/>
  <c r="AC15" i="17" s="1"/>
  <c r="H38" i="17"/>
  <c r="H34" i="18"/>
  <c r="P37" i="21"/>
  <c r="AB37" i="21" s="1"/>
  <c r="J22" i="22"/>
  <c r="P37" i="22"/>
  <c r="AC37" i="22" s="1"/>
  <c r="J32" i="24"/>
  <c r="P37" i="24"/>
  <c r="AB37" i="24" s="1"/>
  <c r="H12" i="25"/>
  <c r="P15" i="25"/>
  <c r="AC15" i="25" s="1"/>
  <c r="J15" i="26"/>
  <c r="H25" i="26"/>
  <c r="P12" i="17"/>
  <c r="AC12" i="17" s="1"/>
  <c r="AB16" i="21"/>
  <c r="I43" i="24"/>
  <c r="AA2" i="24" s="1"/>
  <c r="I43" i="26"/>
  <c r="AA2" i="26" s="1"/>
  <c r="H17" i="18"/>
  <c r="P21" i="20"/>
  <c r="AC21" i="20" s="1"/>
  <c r="K25" i="20"/>
  <c r="H33" i="20"/>
  <c r="H38" i="22"/>
  <c r="H38" i="24"/>
  <c r="H20" i="25"/>
  <c r="P15" i="26"/>
  <c r="AB15" i="26" s="1"/>
  <c r="H15" i="3"/>
  <c r="J15" i="3"/>
  <c r="P13" i="3"/>
  <c r="AD13" i="3" s="1"/>
  <c r="J21" i="3"/>
  <c r="P21" i="3"/>
  <c r="AD21" i="3" s="1"/>
  <c r="P20" i="3"/>
  <c r="AE20" i="3" s="1"/>
  <c r="J19" i="3"/>
  <c r="P19" i="3"/>
  <c r="AD19" i="3" s="1"/>
  <c r="P17" i="3"/>
  <c r="AE17" i="3" s="1"/>
  <c r="L17" i="3"/>
  <c r="J17" i="3"/>
  <c r="P15" i="3"/>
  <c r="AE15" i="3" s="1"/>
  <c r="AD14" i="3"/>
  <c r="P16" i="3"/>
  <c r="AD16" i="3" s="1"/>
  <c r="J12" i="3"/>
  <c r="L12" i="3"/>
  <c r="H12" i="3"/>
  <c r="AB27" i="26"/>
  <c r="AD27" i="26" s="1"/>
  <c r="AC42" i="26"/>
  <c r="AC18" i="26"/>
  <c r="AB39" i="26"/>
  <c r="AD39" i="26" s="1"/>
  <c r="L43" i="26"/>
  <c r="J12" i="25"/>
  <c r="H24" i="25"/>
  <c r="H32" i="25"/>
  <c r="H39" i="25"/>
  <c r="P20" i="25"/>
  <c r="AC20" i="25" s="1"/>
  <c r="J24" i="25"/>
  <c r="H26" i="25"/>
  <c r="J32" i="25"/>
  <c r="H34" i="25"/>
  <c r="P37" i="25"/>
  <c r="AB37" i="25" s="1"/>
  <c r="J39" i="25"/>
  <c r="P22" i="25"/>
  <c r="AC22" i="25" s="1"/>
  <c r="J26" i="25"/>
  <c r="J34" i="25"/>
  <c r="H36" i="25"/>
  <c r="K26" i="25"/>
  <c r="J36" i="25"/>
  <c r="J38" i="25"/>
  <c r="G42" i="25"/>
  <c r="H27" i="25"/>
  <c r="I42" i="25"/>
  <c r="AA2" i="25" s="1"/>
  <c r="AB32" i="25"/>
  <c r="AD32" i="25" s="1"/>
  <c r="AB17" i="25"/>
  <c r="AD17" i="25" s="1"/>
  <c r="AC15" i="24"/>
  <c r="AD15" i="24" s="1"/>
  <c r="L43" i="24"/>
  <c r="P20" i="23"/>
  <c r="AC20" i="23" s="1"/>
  <c r="H39" i="23"/>
  <c r="P22" i="23"/>
  <c r="AC22" i="23" s="1"/>
  <c r="J26" i="23"/>
  <c r="J32" i="23"/>
  <c r="H34" i="23"/>
  <c r="P37" i="23"/>
  <c r="AB37" i="23" s="1"/>
  <c r="J39" i="23"/>
  <c r="H26" i="23"/>
  <c r="H32" i="23"/>
  <c r="AB17" i="23"/>
  <c r="AD17" i="23" s="1"/>
  <c r="J34" i="23"/>
  <c r="AB27" i="23"/>
  <c r="AD27" i="23" s="1"/>
  <c r="AB29" i="23"/>
  <c r="AD29" i="23" s="1"/>
  <c r="I42" i="23"/>
  <c r="AA2" i="23" s="1"/>
  <c r="P25" i="23"/>
  <c r="AB25" i="23" s="1"/>
  <c r="J27" i="23"/>
  <c r="J40" i="23"/>
  <c r="AB32" i="23"/>
  <c r="AD32" i="23" s="1"/>
  <c r="AB39" i="23"/>
  <c r="AD39" i="23" s="1"/>
  <c r="AC41" i="23"/>
  <c r="AB15" i="23"/>
  <c r="AD15" i="23" s="1"/>
  <c r="AB39" i="22"/>
  <c r="AD39" i="22" s="1"/>
  <c r="AB28" i="21"/>
  <c r="AB40" i="21"/>
  <c r="AB21" i="21"/>
  <c r="AC21" i="21"/>
  <c r="K18" i="20"/>
  <c r="J22" i="20"/>
  <c r="J39" i="20"/>
  <c r="L22" i="20"/>
  <c r="H26" i="20"/>
  <c r="P35" i="20"/>
  <c r="AC35" i="20" s="1"/>
  <c r="H28" i="20"/>
  <c r="P22" i="20"/>
  <c r="AC22" i="20" s="1"/>
  <c r="H38" i="20"/>
  <c r="P24" i="20"/>
  <c r="AC24" i="20" s="1"/>
  <c r="J34" i="20"/>
  <c r="P26" i="20"/>
  <c r="AB26" i="20" s="1"/>
  <c r="J23" i="20"/>
  <c r="P34" i="20"/>
  <c r="AC34" i="20" s="1"/>
  <c r="G42" i="20"/>
  <c r="H39" i="20"/>
  <c r="I42" i="20"/>
  <c r="AA2" i="20" s="1"/>
  <c r="P25" i="20"/>
  <c r="AB25" i="20" s="1"/>
  <c r="AB33" i="19"/>
  <c r="AD33" i="19" s="1"/>
  <c r="AB21" i="19"/>
  <c r="AD21" i="19" s="1"/>
  <c r="AB40" i="19"/>
  <c r="AD40" i="19" s="1"/>
  <c r="AB28" i="19"/>
  <c r="AD28" i="19" s="1"/>
  <c r="AB16" i="19"/>
  <c r="AD16" i="19" s="1"/>
  <c r="K43" i="19"/>
  <c r="J16" i="18"/>
  <c r="H25" i="18"/>
  <c r="K16" i="18"/>
  <c r="H20" i="18"/>
  <c r="P21" i="18"/>
  <c r="AB21" i="18" s="1"/>
  <c r="J29" i="18"/>
  <c r="J38" i="18"/>
  <c r="I42" i="18"/>
  <c r="AA2" i="18" s="1"/>
  <c r="J20" i="18"/>
  <c r="H33" i="18"/>
  <c r="P25" i="18"/>
  <c r="AB25" i="18" s="1"/>
  <c r="H28" i="18"/>
  <c r="AB34" i="18"/>
  <c r="AD34" i="18" s="1"/>
  <c r="H37" i="18"/>
  <c r="H41" i="18"/>
  <c r="P13" i="18"/>
  <c r="AC13" i="18" s="1"/>
  <c r="AC41" i="18"/>
  <c r="AC29" i="18"/>
  <c r="AC18" i="18"/>
  <c r="AB39" i="17"/>
  <c r="AD39" i="17" s="1"/>
  <c r="AB17" i="17"/>
  <c r="AD17" i="17" s="1"/>
  <c r="AB41" i="17"/>
  <c r="AD41" i="17" s="1"/>
  <c r="P22" i="16"/>
  <c r="AB22" i="16" s="1"/>
  <c r="P23" i="16"/>
  <c r="AB23" i="16" s="1"/>
  <c r="H13" i="16"/>
  <c r="J35" i="16"/>
  <c r="P35" i="16"/>
  <c r="AC35" i="16" s="1"/>
  <c r="P13" i="16"/>
  <c r="AC13" i="16" s="1"/>
  <c r="H37" i="16"/>
  <c r="P18" i="16"/>
  <c r="AC18" i="16" s="1"/>
  <c r="H34" i="16"/>
  <c r="J27" i="16"/>
  <c r="K27" i="16"/>
  <c r="P27" i="16"/>
  <c r="AB27" i="16" s="1"/>
  <c r="H22" i="16"/>
  <c r="H26" i="16"/>
  <c r="J34" i="16"/>
  <c r="K13" i="16"/>
  <c r="H30" i="16"/>
  <c r="J26" i="16"/>
  <c r="P34" i="16"/>
  <c r="AB34" i="16" s="1"/>
  <c r="H38" i="16"/>
  <c r="P39" i="16"/>
  <c r="AB39" i="16" s="1"/>
  <c r="J15" i="16"/>
  <c r="J23" i="16"/>
  <c r="H25" i="16"/>
  <c r="H14" i="16"/>
  <c r="P15" i="16"/>
  <c r="AB15" i="16" s="1"/>
  <c r="P38" i="16"/>
  <c r="AC38" i="16" s="1"/>
  <c r="I40" i="16"/>
  <c r="AA2" i="16" s="1"/>
  <c r="J14" i="16"/>
  <c r="P25" i="16"/>
  <c r="AC25" i="16" s="1"/>
  <c r="H39" i="16"/>
  <c r="AC30" i="16"/>
  <c r="AB40" i="26"/>
  <c r="F16" i="27"/>
  <c r="AB28" i="26"/>
  <c r="P14" i="26"/>
  <c r="AC14" i="26" s="1"/>
  <c r="H21" i="26"/>
  <c r="J23" i="26"/>
  <c r="P26" i="26"/>
  <c r="AC28" i="26"/>
  <c r="H33" i="26"/>
  <c r="J35" i="26"/>
  <c r="AC40" i="26"/>
  <c r="G43" i="26"/>
  <c r="P12" i="26"/>
  <c r="AB12" i="26" s="1"/>
  <c r="H19" i="26"/>
  <c r="J21" i="26"/>
  <c r="P24" i="26"/>
  <c r="AC24" i="26" s="1"/>
  <c r="AB25" i="26"/>
  <c r="H31" i="26"/>
  <c r="J33" i="26"/>
  <c r="AC36" i="26"/>
  <c r="AC25" i="26"/>
  <c r="AC37" i="26"/>
  <c r="J19" i="26"/>
  <c r="H29" i="26"/>
  <c r="J31" i="26"/>
  <c r="H41" i="26"/>
  <c r="H16" i="26"/>
  <c r="J18" i="26"/>
  <c r="P21" i="26"/>
  <c r="AB22" i="26"/>
  <c r="H28" i="26"/>
  <c r="J30" i="26"/>
  <c r="P33" i="26"/>
  <c r="AC33" i="26" s="1"/>
  <c r="AB34" i="26"/>
  <c r="AD34" i="26" s="1"/>
  <c r="AC35" i="26"/>
  <c r="H40" i="26"/>
  <c r="J42" i="26"/>
  <c r="J17" i="26"/>
  <c r="AC22" i="26"/>
  <c r="J29" i="26"/>
  <c r="H14" i="26"/>
  <c r="J16" i="26"/>
  <c r="P19" i="26"/>
  <c r="AB20" i="26"/>
  <c r="AD20" i="26" s="1"/>
  <c r="H26" i="26"/>
  <c r="J28" i="26"/>
  <c r="P31" i="26"/>
  <c r="AB31" i="26" s="1"/>
  <c r="AB32" i="26"/>
  <c r="AD32" i="26" s="1"/>
  <c r="H38" i="26"/>
  <c r="K16" i="26"/>
  <c r="K43" i="26" s="1"/>
  <c r="H12" i="26"/>
  <c r="P17" i="26"/>
  <c r="AC17" i="26" s="1"/>
  <c r="AB18" i="26"/>
  <c r="H24" i="26"/>
  <c r="P29" i="26"/>
  <c r="AC29" i="26" s="1"/>
  <c r="H36" i="26"/>
  <c r="AC41" i="26"/>
  <c r="AB42" i="26"/>
  <c r="P16" i="26"/>
  <c r="AB16" i="26" s="1"/>
  <c r="AB38" i="25"/>
  <c r="AC38" i="25"/>
  <c r="F15" i="27"/>
  <c r="AB16" i="25"/>
  <c r="AB26" i="25"/>
  <c r="AC26" i="25"/>
  <c r="AC39" i="25"/>
  <c r="P14" i="25"/>
  <c r="AB14" i="25" s="1"/>
  <c r="AC16" i="25"/>
  <c r="H21" i="25"/>
  <c r="J23" i="25"/>
  <c r="AB27" i="25"/>
  <c r="AD27" i="25" s="1"/>
  <c r="H33" i="25"/>
  <c r="J35" i="25"/>
  <c r="AB39" i="25"/>
  <c r="H19" i="25"/>
  <c r="H31" i="25"/>
  <c r="AB12" i="25"/>
  <c r="AC13" i="25"/>
  <c r="H18" i="25"/>
  <c r="P23" i="25"/>
  <c r="AC23" i="25" s="1"/>
  <c r="AB24" i="25"/>
  <c r="H30" i="25"/>
  <c r="AB36" i="25"/>
  <c r="AC12" i="25"/>
  <c r="H17" i="25"/>
  <c r="J19" i="25"/>
  <c r="AC24" i="25"/>
  <c r="H29" i="25"/>
  <c r="J31" i="25"/>
  <c r="AB35" i="25"/>
  <c r="AC36" i="25"/>
  <c r="H41" i="25"/>
  <c r="H16" i="25"/>
  <c r="J18" i="25"/>
  <c r="P21" i="25"/>
  <c r="AC21" i="25" s="1"/>
  <c r="H28" i="25"/>
  <c r="J30" i="25"/>
  <c r="P33" i="25"/>
  <c r="AC33" i="25" s="1"/>
  <c r="AB34" i="25"/>
  <c r="AD34" i="25" s="1"/>
  <c r="AC35" i="25"/>
  <c r="H40" i="25"/>
  <c r="J29" i="25"/>
  <c r="K30" i="25"/>
  <c r="J41" i="25"/>
  <c r="H14" i="25"/>
  <c r="P19" i="25"/>
  <c r="P31" i="25"/>
  <c r="AB31" i="25" s="1"/>
  <c r="H13" i="25"/>
  <c r="K16" i="25"/>
  <c r="L17" i="25"/>
  <c r="L42" i="25" s="1"/>
  <c r="P18" i="25"/>
  <c r="AB18" i="25" s="1"/>
  <c r="H25" i="25"/>
  <c r="P30" i="25"/>
  <c r="AB30" i="25" s="1"/>
  <c r="H37" i="25"/>
  <c r="AB29" i="25"/>
  <c r="P41" i="25"/>
  <c r="AC41" i="25" s="1"/>
  <c r="P28" i="25"/>
  <c r="J37" i="25"/>
  <c r="P40" i="25"/>
  <c r="AB16" i="24"/>
  <c r="AC33" i="24"/>
  <c r="AB33" i="24"/>
  <c r="F14" i="27"/>
  <c r="AB40" i="24"/>
  <c r="AB28" i="24"/>
  <c r="P14" i="24"/>
  <c r="AC16" i="24"/>
  <c r="H21" i="24"/>
  <c r="P26" i="24"/>
  <c r="AC28" i="24"/>
  <c r="H33" i="24"/>
  <c r="P38" i="24"/>
  <c r="AC40" i="24"/>
  <c r="G43" i="24"/>
  <c r="AB25" i="24"/>
  <c r="AD25" i="24" s="1"/>
  <c r="AB12" i="24"/>
  <c r="AC13" i="24"/>
  <c r="AD13" i="24" s="1"/>
  <c r="H18" i="24"/>
  <c r="AB24" i="24"/>
  <c r="H30" i="24"/>
  <c r="AB36" i="24"/>
  <c r="H42" i="24"/>
  <c r="H19" i="24"/>
  <c r="AC12" i="24"/>
  <c r="H17" i="24"/>
  <c r="J19" i="24"/>
  <c r="AC24" i="24"/>
  <c r="H29" i="24"/>
  <c r="J31" i="24"/>
  <c r="AB35" i="24"/>
  <c r="AD35" i="24" s="1"/>
  <c r="AC36" i="24"/>
  <c r="H16" i="24"/>
  <c r="J18" i="24"/>
  <c r="P21" i="24"/>
  <c r="AC21" i="24" s="1"/>
  <c r="H28" i="24"/>
  <c r="J30" i="24"/>
  <c r="H40" i="24"/>
  <c r="J42" i="24"/>
  <c r="K30" i="24"/>
  <c r="H14" i="24"/>
  <c r="P19" i="24"/>
  <c r="AB19" i="24" s="1"/>
  <c r="AB20" i="24"/>
  <c r="AD20" i="24" s="1"/>
  <c r="H26" i="24"/>
  <c r="P31" i="24"/>
  <c r="AC31" i="24" s="1"/>
  <c r="AB32" i="24"/>
  <c r="AD32" i="24" s="1"/>
  <c r="P18" i="24"/>
  <c r="AB18" i="24" s="1"/>
  <c r="P30" i="24"/>
  <c r="AB30" i="24" s="1"/>
  <c r="P42" i="24"/>
  <c r="AC42" i="24" s="1"/>
  <c r="H12" i="24"/>
  <c r="P17" i="24"/>
  <c r="AC17" i="24" s="1"/>
  <c r="H24" i="24"/>
  <c r="P29" i="24"/>
  <c r="AC29" i="24" s="1"/>
  <c r="H36" i="24"/>
  <c r="P41" i="24"/>
  <c r="H31" i="24"/>
  <c r="AB38" i="23"/>
  <c r="AC38" i="23"/>
  <c r="AB16" i="23"/>
  <c r="AB40" i="23"/>
  <c r="AB26" i="23"/>
  <c r="AC26" i="23"/>
  <c r="AB28" i="23"/>
  <c r="P14" i="23"/>
  <c r="AB14" i="23" s="1"/>
  <c r="AC16" i="23"/>
  <c r="H21" i="23"/>
  <c r="J23" i="23"/>
  <c r="AC28" i="23"/>
  <c r="H33" i="23"/>
  <c r="J35" i="23"/>
  <c r="AC40" i="23"/>
  <c r="G42" i="23"/>
  <c r="F13" i="27" s="1"/>
  <c r="H19" i="23"/>
  <c r="J21" i="23"/>
  <c r="H31" i="23"/>
  <c r="AB12" i="23"/>
  <c r="H18" i="23"/>
  <c r="P23" i="23"/>
  <c r="AC23" i="23" s="1"/>
  <c r="AB24" i="23"/>
  <c r="H30" i="23"/>
  <c r="P35" i="23"/>
  <c r="AB36" i="23"/>
  <c r="AC12" i="23"/>
  <c r="H17" i="23"/>
  <c r="J19" i="23"/>
  <c r="AC24" i="23"/>
  <c r="H29" i="23"/>
  <c r="J31" i="23"/>
  <c r="AC36" i="23"/>
  <c r="H41" i="23"/>
  <c r="H16" i="23"/>
  <c r="J18" i="23"/>
  <c r="P21" i="23"/>
  <c r="AC21" i="23" s="1"/>
  <c r="H28" i="23"/>
  <c r="J30" i="23"/>
  <c r="P33" i="23"/>
  <c r="AC33" i="23" s="1"/>
  <c r="AB34" i="23"/>
  <c r="AD34" i="23" s="1"/>
  <c r="H40" i="23"/>
  <c r="J29" i="23"/>
  <c r="K30" i="23"/>
  <c r="J41" i="23"/>
  <c r="H14" i="23"/>
  <c r="P19" i="23"/>
  <c r="AB19" i="23" s="1"/>
  <c r="P31" i="23"/>
  <c r="AB31" i="23" s="1"/>
  <c r="H13" i="23"/>
  <c r="K16" i="23"/>
  <c r="L17" i="23"/>
  <c r="L42" i="23" s="1"/>
  <c r="P18" i="23"/>
  <c r="AC18" i="23" s="1"/>
  <c r="H25" i="23"/>
  <c r="P30" i="23"/>
  <c r="H37" i="23"/>
  <c r="AB41" i="23"/>
  <c r="F12" i="27"/>
  <c r="P14" i="22"/>
  <c r="AB15" i="22"/>
  <c r="AD15" i="22" s="1"/>
  <c r="H21" i="22"/>
  <c r="AC28" i="22"/>
  <c r="AD28" i="22" s="1"/>
  <c r="H33" i="22"/>
  <c r="P38" i="22"/>
  <c r="AC40" i="22"/>
  <c r="AD40" i="22" s="1"/>
  <c r="H19" i="22"/>
  <c r="J21" i="22"/>
  <c r="H31" i="22"/>
  <c r="J33" i="22"/>
  <c r="AC12" i="22"/>
  <c r="AD12" i="22" s="1"/>
  <c r="H17" i="22"/>
  <c r="J19" i="22"/>
  <c r="P22" i="22"/>
  <c r="AC22" i="22" s="1"/>
  <c r="AC24" i="22"/>
  <c r="AD24" i="22" s="1"/>
  <c r="H29" i="22"/>
  <c r="J31" i="22"/>
  <c r="P34" i="22"/>
  <c r="AB34" i="22" s="1"/>
  <c r="AB35" i="22"/>
  <c r="AC36" i="22"/>
  <c r="AD36" i="22" s="1"/>
  <c r="H41" i="22"/>
  <c r="H16" i="22"/>
  <c r="J18" i="22"/>
  <c r="P21" i="22"/>
  <c r="AB21" i="22" s="1"/>
  <c r="J30" i="22"/>
  <c r="P33" i="22"/>
  <c r="AB33" i="22" s="1"/>
  <c r="J42" i="22"/>
  <c r="J29" i="22"/>
  <c r="J41" i="22"/>
  <c r="J17" i="22"/>
  <c r="H14" i="22"/>
  <c r="P19" i="22"/>
  <c r="AC19" i="22" s="1"/>
  <c r="AB20" i="22"/>
  <c r="H26" i="22"/>
  <c r="P31" i="22"/>
  <c r="AB31" i="22" s="1"/>
  <c r="L17" i="22"/>
  <c r="P18" i="22"/>
  <c r="AC20" i="22"/>
  <c r="P30" i="22"/>
  <c r="AB30" i="22" s="1"/>
  <c r="P42" i="22"/>
  <c r="P17" i="22"/>
  <c r="AB17" i="22" s="1"/>
  <c r="P29" i="22"/>
  <c r="AC29" i="22" s="1"/>
  <c r="P41" i="22"/>
  <c r="AC41" i="22" s="1"/>
  <c r="AC27" i="21"/>
  <c r="AC39" i="21"/>
  <c r="AC15" i="21"/>
  <c r="P14" i="21"/>
  <c r="AB15" i="21"/>
  <c r="AC16" i="21"/>
  <c r="J23" i="21"/>
  <c r="P26" i="21"/>
  <c r="AB27" i="21"/>
  <c r="AC28" i="21"/>
  <c r="P38" i="21"/>
  <c r="AB39" i="21"/>
  <c r="AC40" i="21"/>
  <c r="G43" i="21"/>
  <c r="F11" i="27" s="1"/>
  <c r="H19" i="21"/>
  <c r="AB12" i="21"/>
  <c r="H18" i="21"/>
  <c r="AC25" i="21"/>
  <c r="AD25" i="21" s="1"/>
  <c r="H30" i="21"/>
  <c r="H42" i="21"/>
  <c r="AC12" i="21"/>
  <c r="H17" i="21"/>
  <c r="J19" i="21"/>
  <c r="P22" i="21"/>
  <c r="AB22" i="21" s="1"/>
  <c r="H29" i="21"/>
  <c r="J31" i="21"/>
  <c r="P34" i="21"/>
  <c r="AC34" i="21" s="1"/>
  <c r="H31" i="21"/>
  <c r="J18" i="21"/>
  <c r="J30" i="21"/>
  <c r="H40" i="21"/>
  <c r="J42" i="21"/>
  <c r="K30" i="21"/>
  <c r="H14" i="21"/>
  <c r="P19" i="21"/>
  <c r="AB20" i="21"/>
  <c r="H26" i="21"/>
  <c r="P31" i="21"/>
  <c r="AC31" i="21" s="1"/>
  <c r="AB32" i="21"/>
  <c r="H38" i="21"/>
  <c r="J15" i="21"/>
  <c r="L17" i="21"/>
  <c r="L43" i="21" s="1"/>
  <c r="P18" i="21"/>
  <c r="AB18" i="21" s="1"/>
  <c r="AC20" i="21"/>
  <c r="J27" i="21"/>
  <c r="P30" i="21"/>
  <c r="AC30" i="21" s="1"/>
  <c r="AC32" i="21"/>
  <c r="H37" i="21"/>
  <c r="P42" i="21"/>
  <c r="P17" i="21"/>
  <c r="AB17" i="21" s="1"/>
  <c r="P29" i="21"/>
  <c r="AB29" i="21" s="1"/>
  <c r="H36" i="21"/>
  <c r="P41" i="21"/>
  <c r="AB41" i="21" s="1"/>
  <c r="AC15" i="20"/>
  <c r="AB15" i="20"/>
  <c r="F10" i="27"/>
  <c r="AC27" i="20"/>
  <c r="AB27" i="20"/>
  <c r="AC39" i="20"/>
  <c r="J35" i="20"/>
  <c r="P38" i="20"/>
  <c r="AB39" i="20"/>
  <c r="H19" i="20"/>
  <c r="H31" i="20"/>
  <c r="AB37" i="20"/>
  <c r="AB12" i="20"/>
  <c r="H18" i="20"/>
  <c r="J20" i="20"/>
  <c r="H30" i="20"/>
  <c r="AB36" i="20"/>
  <c r="AC12" i="20"/>
  <c r="H17" i="20"/>
  <c r="J19" i="20"/>
  <c r="AB23" i="20"/>
  <c r="AD23" i="20" s="1"/>
  <c r="H29" i="20"/>
  <c r="J31" i="20"/>
  <c r="AC36" i="20"/>
  <c r="J30" i="20"/>
  <c r="H40" i="20"/>
  <c r="H15" i="20"/>
  <c r="J17" i="20"/>
  <c r="P20" i="20"/>
  <c r="H27" i="20"/>
  <c r="J29" i="20"/>
  <c r="K30" i="20"/>
  <c r="P19" i="20"/>
  <c r="P31" i="20"/>
  <c r="AB31" i="20" s="1"/>
  <c r="H13" i="20"/>
  <c r="J15" i="20"/>
  <c r="K16" i="20"/>
  <c r="L17" i="20"/>
  <c r="P18" i="20"/>
  <c r="AC18" i="20" s="1"/>
  <c r="H25" i="20"/>
  <c r="J27" i="20"/>
  <c r="P30" i="20"/>
  <c r="AB30" i="20" s="1"/>
  <c r="AC32" i="20"/>
  <c r="AD32" i="20" s="1"/>
  <c r="H37" i="20"/>
  <c r="P17" i="20"/>
  <c r="AC17" i="20" s="1"/>
  <c r="P29" i="20"/>
  <c r="AB29" i="20" s="1"/>
  <c r="H36" i="20"/>
  <c r="P41" i="20"/>
  <c r="P16" i="20"/>
  <c r="P28" i="20"/>
  <c r="AB28" i="20" s="1"/>
  <c r="J37" i="20"/>
  <c r="P40" i="20"/>
  <c r="AB27" i="19"/>
  <c r="AC27" i="19"/>
  <c r="AB15" i="19"/>
  <c r="AC15" i="19"/>
  <c r="AB39" i="19"/>
  <c r="AC39" i="19"/>
  <c r="L12" i="19"/>
  <c r="L43" i="19" s="1"/>
  <c r="AB14" i="19"/>
  <c r="H20" i="19"/>
  <c r="J22" i="19"/>
  <c r="AB26" i="19"/>
  <c r="H32" i="19"/>
  <c r="J34" i="19"/>
  <c r="AB38" i="19"/>
  <c r="AB13" i="19"/>
  <c r="AC14" i="19"/>
  <c r="H19" i="19"/>
  <c r="P24" i="19"/>
  <c r="AC24" i="19" s="1"/>
  <c r="AB25" i="19"/>
  <c r="AC26" i="19"/>
  <c r="H31" i="19"/>
  <c r="P36" i="19"/>
  <c r="AC36" i="19" s="1"/>
  <c r="AC38" i="19"/>
  <c r="AC13" i="19"/>
  <c r="J20" i="19"/>
  <c r="AC25" i="19"/>
  <c r="H30" i="19"/>
  <c r="J32" i="19"/>
  <c r="H42" i="19"/>
  <c r="G43" i="19"/>
  <c r="F9" i="27" s="1"/>
  <c r="H17" i="19"/>
  <c r="J19" i="19"/>
  <c r="P22" i="19"/>
  <c r="AC22" i="19" s="1"/>
  <c r="AB23" i="19"/>
  <c r="AD23" i="19" s="1"/>
  <c r="H29" i="19"/>
  <c r="J31" i="19"/>
  <c r="P34" i="19"/>
  <c r="AB34" i="19" s="1"/>
  <c r="AB35" i="19"/>
  <c r="AD35" i="19" s="1"/>
  <c r="J18" i="19"/>
  <c r="J30" i="19"/>
  <c r="H40" i="19"/>
  <c r="J42" i="19"/>
  <c r="P20" i="19"/>
  <c r="AC20" i="19" s="1"/>
  <c r="P32" i="19"/>
  <c r="AC32" i="19" s="1"/>
  <c r="H14" i="19"/>
  <c r="J16" i="19"/>
  <c r="P19" i="19"/>
  <c r="AC19" i="19" s="1"/>
  <c r="H26" i="19"/>
  <c r="J28" i="19"/>
  <c r="P31" i="19"/>
  <c r="H38" i="19"/>
  <c r="J40" i="19"/>
  <c r="H12" i="19"/>
  <c r="P17" i="19"/>
  <c r="AB18" i="19"/>
  <c r="AD18" i="19" s="1"/>
  <c r="H24" i="19"/>
  <c r="P29" i="19"/>
  <c r="AC29" i="19" s="1"/>
  <c r="AB30" i="19"/>
  <c r="AD30" i="19" s="1"/>
  <c r="H36" i="19"/>
  <c r="AC41" i="19"/>
  <c r="AB42" i="19"/>
  <c r="AD42" i="19" s="1"/>
  <c r="AB16" i="18"/>
  <c r="P14" i="18"/>
  <c r="AB14" i="18" s="1"/>
  <c r="AB15" i="18"/>
  <c r="AD15" i="18" s="1"/>
  <c r="AC16" i="18"/>
  <c r="J23" i="18"/>
  <c r="P26" i="18"/>
  <c r="AB26" i="18" s="1"/>
  <c r="AB27" i="18"/>
  <c r="AD27" i="18" s="1"/>
  <c r="J35" i="18"/>
  <c r="P38" i="18"/>
  <c r="AB39" i="18"/>
  <c r="AD39" i="18" s="1"/>
  <c r="G42" i="18"/>
  <c r="F8" i="27" s="1"/>
  <c r="P12" i="18"/>
  <c r="AC12" i="18" s="1"/>
  <c r="H19" i="18"/>
  <c r="P24" i="18"/>
  <c r="AB24" i="18" s="1"/>
  <c r="H31" i="18"/>
  <c r="P36" i="18"/>
  <c r="AC36" i="18" s="1"/>
  <c r="H18" i="18"/>
  <c r="AB23" i="18"/>
  <c r="H30" i="18"/>
  <c r="P35" i="18"/>
  <c r="AC35" i="18" s="1"/>
  <c r="J19" i="18"/>
  <c r="H29" i="18"/>
  <c r="J31" i="18"/>
  <c r="H27" i="18"/>
  <c r="AB33" i="18"/>
  <c r="H39" i="18"/>
  <c r="H14" i="18"/>
  <c r="P19" i="18"/>
  <c r="AB20" i="18"/>
  <c r="H26" i="18"/>
  <c r="P31" i="18"/>
  <c r="AB32" i="18"/>
  <c r="AC33" i="18"/>
  <c r="J15" i="18"/>
  <c r="AC20" i="18"/>
  <c r="J27" i="18"/>
  <c r="AC32" i="18"/>
  <c r="J39" i="18"/>
  <c r="H12" i="18"/>
  <c r="AB18" i="18"/>
  <c r="H24" i="18"/>
  <c r="H36" i="18"/>
  <c r="AB29" i="18"/>
  <c r="AC30" i="18"/>
  <c r="AD30" i="18" s="1"/>
  <c r="J37" i="18"/>
  <c r="P40" i="18"/>
  <c r="AC40" i="18" s="1"/>
  <c r="AB41" i="18"/>
  <c r="AB38" i="17"/>
  <c r="AC38" i="17"/>
  <c r="F7" i="27"/>
  <c r="AB14" i="17"/>
  <c r="AC14" i="17"/>
  <c r="AB40" i="17"/>
  <c r="AB16" i="17"/>
  <c r="AC26" i="17"/>
  <c r="AB26" i="17"/>
  <c r="AC16" i="17"/>
  <c r="H21" i="17"/>
  <c r="J23" i="17"/>
  <c r="H33" i="17"/>
  <c r="J35" i="17"/>
  <c r="AC40" i="17"/>
  <c r="H18" i="17"/>
  <c r="P23" i="17"/>
  <c r="AB24" i="17"/>
  <c r="AC25" i="17"/>
  <c r="AD25" i="17" s="1"/>
  <c r="H30" i="17"/>
  <c r="P35" i="17"/>
  <c r="AB35" i="17" s="1"/>
  <c r="AB36" i="17"/>
  <c r="H42" i="17"/>
  <c r="J19" i="17"/>
  <c r="AC24" i="17"/>
  <c r="J31" i="17"/>
  <c r="AC36" i="17"/>
  <c r="H41" i="17"/>
  <c r="H16" i="17"/>
  <c r="J18" i="17"/>
  <c r="P21" i="17"/>
  <c r="AC21" i="17" s="1"/>
  <c r="AB22" i="17"/>
  <c r="H28" i="17"/>
  <c r="J30" i="17"/>
  <c r="P33" i="17"/>
  <c r="AC33" i="17" s="1"/>
  <c r="AB34" i="17"/>
  <c r="H40" i="17"/>
  <c r="J42" i="17"/>
  <c r="H15" i="17"/>
  <c r="J17" i="17"/>
  <c r="AC22" i="17"/>
  <c r="H27" i="17"/>
  <c r="J29" i="17"/>
  <c r="K30" i="17"/>
  <c r="AC34" i="17"/>
  <c r="J41" i="17"/>
  <c r="J16" i="17"/>
  <c r="P19" i="17"/>
  <c r="AC19" i="17" s="1"/>
  <c r="J28" i="17"/>
  <c r="P31" i="17"/>
  <c r="AC31" i="17" s="1"/>
  <c r="AB32" i="17"/>
  <c r="AD32" i="17" s="1"/>
  <c r="H31" i="17"/>
  <c r="H13" i="17"/>
  <c r="K16" i="17"/>
  <c r="L17" i="17"/>
  <c r="L43" i="17" s="1"/>
  <c r="P18" i="17"/>
  <c r="H25" i="17"/>
  <c r="P30" i="17"/>
  <c r="AC30" i="17" s="1"/>
  <c r="H37" i="17"/>
  <c r="P42" i="17"/>
  <c r="AB42" i="17" s="1"/>
  <c r="H19" i="17"/>
  <c r="P28" i="17"/>
  <c r="AC28" i="17" s="1"/>
  <c r="AB28" i="16"/>
  <c r="AC28" i="16"/>
  <c r="AB16" i="16"/>
  <c r="AC16" i="16"/>
  <c r="L12" i="16"/>
  <c r="L40" i="16" s="1"/>
  <c r="AB14" i="16"/>
  <c r="H20" i="16"/>
  <c r="AB26" i="16"/>
  <c r="H32" i="16"/>
  <c r="P12" i="16"/>
  <c r="AB12" i="16" s="1"/>
  <c r="AC14" i="16"/>
  <c r="H19" i="16"/>
  <c r="J21" i="16"/>
  <c r="P24" i="16"/>
  <c r="AB24" i="16" s="1"/>
  <c r="AC26" i="16"/>
  <c r="H31" i="16"/>
  <c r="J33" i="16"/>
  <c r="P36" i="16"/>
  <c r="AC36" i="16" s="1"/>
  <c r="J20" i="16"/>
  <c r="J32" i="16"/>
  <c r="J19" i="16"/>
  <c r="J31" i="16"/>
  <c r="H16" i="16"/>
  <c r="J18" i="16"/>
  <c r="P21" i="16"/>
  <c r="AC21" i="16" s="1"/>
  <c r="H28" i="16"/>
  <c r="J30" i="16"/>
  <c r="P33" i="16"/>
  <c r="AC33" i="16" s="1"/>
  <c r="J17" i="16"/>
  <c r="P20" i="16"/>
  <c r="AB20" i="16" s="1"/>
  <c r="J29" i="16"/>
  <c r="K30" i="16"/>
  <c r="P32" i="16"/>
  <c r="AB32" i="16" s="1"/>
  <c r="J16" i="16"/>
  <c r="P19" i="16"/>
  <c r="AB19" i="16" s="1"/>
  <c r="J28" i="16"/>
  <c r="P31" i="16"/>
  <c r="AB31" i="16" s="1"/>
  <c r="G40" i="16"/>
  <c r="F6" i="27" s="1"/>
  <c r="H12" i="16"/>
  <c r="P17" i="16"/>
  <c r="H24" i="16"/>
  <c r="P29" i="16"/>
  <c r="AB29" i="16" s="1"/>
  <c r="AB30" i="16"/>
  <c r="H36" i="16"/>
  <c r="AE28" i="3"/>
  <c r="AF28" i="3" s="1"/>
  <c r="AE24" i="3"/>
  <c r="AF24" i="3" s="1"/>
  <c r="AD42" i="3"/>
  <c r="AF42" i="3" s="1"/>
  <c r="AD35" i="3"/>
  <c r="AE35" i="3"/>
  <c r="AD23" i="3"/>
  <c r="AE23" i="3"/>
  <c r="AF26" i="3"/>
  <c r="AE30" i="3"/>
  <c r="AE14" i="3"/>
  <c r="H35" i="3"/>
  <c r="H23" i="3"/>
  <c r="K16" i="3"/>
  <c r="J40" i="3"/>
  <c r="J38" i="3"/>
  <c r="J36" i="3"/>
  <c r="J34" i="3"/>
  <c r="J32" i="3"/>
  <c r="J30" i="3"/>
  <c r="J28" i="3"/>
  <c r="J26" i="3"/>
  <c r="J24" i="3"/>
  <c r="J22" i="3"/>
  <c r="J20" i="3"/>
  <c r="J18" i="3"/>
  <c r="J16" i="3"/>
  <c r="J14" i="3"/>
  <c r="AE38" i="3"/>
  <c r="AF38" i="3" s="1"/>
  <c r="I43" i="3"/>
  <c r="AC2" i="3" s="1"/>
  <c r="H13" i="3"/>
  <c r="G43" i="3"/>
  <c r="F5" i="27" s="1"/>
  <c r="AC16" i="22" l="1"/>
  <c r="AD16" i="22" s="1"/>
  <c r="AB34" i="20"/>
  <c r="AD34" i="20" s="1"/>
  <c r="AB13" i="20"/>
  <c r="AE29" i="3"/>
  <c r="AF29" i="3" s="1"/>
  <c r="AE39" i="3"/>
  <c r="AF39" i="3" s="1"/>
  <c r="AB27" i="17"/>
  <c r="AD27" i="17" s="1"/>
  <c r="AD32" i="3"/>
  <c r="AF32" i="3" s="1"/>
  <c r="K43" i="3"/>
  <c r="AD16" i="18"/>
  <c r="AB23" i="22"/>
  <c r="AB23" i="24"/>
  <c r="AD23" i="24" s="1"/>
  <c r="AC26" i="20"/>
  <c r="AD26" i="20" s="1"/>
  <c r="AD12" i="21"/>
  <c r="AB30" i="26"/>
  <c r="AD30" i="26" s="1"/>
  <c r="AE31" i="3"/>
  <c r="AF31" i="3" s="1"/>
  <c r="AE36" i="3"/>
  <c r="AF36" i="3" s="1"/>
  <c r="AE40" i="3"/>
  <c r="AF40" i="3" s="1"/>
  <c r="AB22" i="25"/>
  <c r="AD22" i="25" s="1"/>
  <c r="K43" i="24"/>
  <c r="AC37" i="24"/>
  <c r="AD37" i="24" s="1"/>
  <c r="AC25" i="23"/>
  <c r="AD25" i="23" s="1"/>
  <c r="AB35" i="21"/>
  <c r="AD35" i="21" s="1"/>
  <c r="AD16" i="21"/>
  <c r="AB21" i="20"/>
  <c r="AC37" i="19"/>
  <c r="AD37" i="19" s="1"/>
  <c r="AC37" i="18"/>
  <c r="AD37" i="18" s="1"/>
  <c r="AB29" i="17"/>
  <c r="AD29" i="17" s="1"/>
  <c r="AB12" i="17"/>
  <c r="AD12" i="17" s="1"/>
  <c r="AC37" i="16"/>
  <c r="AD37" i="16" s="1"/>
  <c r="AE22" i="3"/>
  <c r="AF22" i="3" s="1"/>
  <c r="AD41" i="18"/>
  <c r="AC31" i="22"/>
  <c r="AD31" i="22" s="1"/>
  <c r="AD36" i="17"/>
  <c r="AC37" i="23"/>
  <c r="AD37" i="23" s="1"/>
  <c r="AB15" i="17"/>
  <c r="AD15" i="17" s="1"/>
  <c r="AD36" i="24"/>
  <c r="AD39" i="21"/>
  <c r="AD28" i="21"/>
  <c r="AD42" i="26"/>
  <c r="AC23" i="26"/>
  <c r="AD23" i="26" s="1"/>
  <c r="AB13" i="26"/>
  <c r="AD13" i="26" s="1"/>
  <c r="AC37" i="25"/>
  <c r="AD37" i="25" s="1"/>
  <c r="AC25" i="25"/>
  <c r="AD25" i="25" s="1"/>
  <c r="AC13" i="23"/>
  <c r="AD13" i="23" s="1"/>
  <c r="AB32" i="22"/>
  <c r="AD32" i="22" s="1"/>
  <c r="AD20" i="22"/>
  <c r="AB37" i="22"/>
  <c r="AD37" i="22" s="1"/>
  <c r="AB13" i="22"/>
  <c r="AD13" i="22" s="1"/>
  <c r="AC36" i="21"/>
  <c r="AD36" i="21" s="1"/>
  <c r="AC24" i="21"/>
  <c r="AD24" i="21" s="1"/>
  <c r="AC37" i="21"/>
  <c r="AD37" i="21" s="1"/>
  <c r="AC22" i="21"/>
  <c r="AD22" i="21" s="1"/>
  <c r="K43" i="21"/>
  <c r="AC13" i="21"/>
  <c r="AD13" i="21" s="1"/>
  <c r="L42" i="20"/>
  <c r="AB35" i="20"/>
  <c r="AD35" i="20" s="1"/>
  <c r="AB33" i="20"/>
  <c r="AD33" i="20" s="1"/>
  <c r="AC25" i="20"/>
  <c r="AD25" i="20" s="1"/>
  <c r="AC14" i="20"/>
  <c r="AD14" i="20" s="1"/>
  <c r="AC21" i="18"/>
  <c r="AD21" i="18" s="1"/>
  <c r="K42" i="18"/>
  <c r="AB17" i="18"/>
  <c r="AD17" i="18" s="1"/>
  <c r="AD22" i="17"/>
  <c r="AB20" i="17"/>
  <c r="AD20" i="17" s="1"/>
  <c r="AC37" i="17"/>
  <c r="AD37" i="17" s="1"/>
  <c r="AC13" i="17"/>
  <c r="AD13" i="17" s="1"/>
  <c r="AC23" i="16"/>
  <c r="AD23" i="16" s="1"/>
  <c r="AC34" i="16"/>
  <c r="AD34" i="16" s="1"/>
  <c r="AB13" i="16"/>
  <c r="AD13" i="16" s="1"/>
  <c r="AD33" i="3"/>
  <c r="AF33" i="3" s="1"/>
  <c r="AD27" i="3"/>
  <c r="AF27" i="3" s="1"/>
  <c r="AF23" i="3"/>
  <c r="AC18" i="21"/>
  <c r="AD18" i="21" s="1"/>
  <c r="AD33" i="24"/>
  <c r="AB15" i="25"/>
  <c r="AD15" i="25" s="1"/>
  <c r="AD21" i="21"/>
  <c r="K43" i="22"/>
  <c r="AF35" i="3"/>
  <c r="AB36" i="18"/>
  <c r="AD36" i="18" s="1"/>
  <c r="AD27" i="21"/>
  <c r="AD20" i="18"/>
  <c r="AD27" i="20"/>
  <c r="AD36" i="20"/>
  <c r="AC15" i="26"/>
  <c r="AD15" i="26" s="1"/>
  <c r="H43" i="22"/>
  <c r="AA1" i="22" s="1"/>
  <c r="AD24" i="23"/>
  <c r="AD26" i="19"/>
  <c r="AC24" i="18"/>
  <c r="AD24" i="18" s="1"/>
  <c r="AC34" i="22"/>
  <c r="AD34" i="22" s="1"/>
  <c r="AD28" i="24"/>
  <c r="J43" i="19"/>
  <c r="AA6" i="19" s="1"/>
  <c r="AB41" i="22"/>
  <c r="AD41" i="22" s="1"/>
  <c r="AD16" i="23"/>
  <c r="AD40" i="24"/>
  <c r="AE34" i="3"/>
  <c r="AF34" i="3" s="1"/>
  <c r="AD41" i="3"/>
  <c r="AF41" i="3" s="1"/>
  <c r="AC18" i="24"/>
  <c r="AD18" i="24" s="1"/>
  <c r="AB20" i="25"/>
  <c r="AD20" i="25" s="1"/>
  <c r="P43" i="17"/>
  <c r="AD40" i="17"/>
  <c r="AD16" i="24"/>
  <c r="AE25" i="3"/>
  <c r="AF25" i="3" s="1"/>
  <c r="K42" i="20"/>
  <c r="J43" i="22"/>
  <c r="AA6" i="22" s="1"/>
  <c r="AD14" i="17"/>
  <c r="J43" i="21"/>
  <c r="AA6" i="21" s="1"/>
  <c r="J43" i="24"/>
  <c r="AA6" i="24" s="1"/>
  <c r="AD40" i="21"/>
  <c r="AB39" i="24"/>
  <c r="AD39" i="24" s="1"/>
  <c r="AF30" i="3"/>
  <c r="AD25" i="19"/>
  <c r="L43" i="22"/>
  <c r="H43" i="24"/>
  <c r="AA1" i="24" s="1"/>
  <c r="J43" i="26"/>
  <c r="AA6" i="26" s="1"/>
  <c r="AB27" i="24"/>
  <c r="AD27" i="24" s="1"/>
  <c r="AB23" i="21"/>
  <c r="AD23" i="21" s="1"/>
  <c r="H43" i="21"/>
  <c r="AA1" i="21" s="1"/>
  <c r="AD14" i="19"/>
  <c r="AD35" i="22"/>
  <c r="J43" i="17"/>
  <c r="AA6" i="17" s="1"/>
  <c r="AD15" i="21"/>
  <c r="AB21" i="23"/>
  <c r="AD21" i="23" s="1"/>
  <c r="AD18" i="3"/>
  <c r="AE18" i="3"/>
  <c r="AF14" i="3"/>
  <c r="AE13" i="3"/>
  <c r="AF13" i="3" s="1"/>
  <c r="AE21" i="3"/>
  <c r="AF21" i="3" s="1"/>
  <c r="AD20" i="3"/>
  <c r="AF20" i="3" s="1"/>
  <c r="AE19" i="3"/>
  <c r="AF19" i="3" s="1"/>
  <c r="L43" i="3"/>
  <c r="AD17" i="3"/>
  <c r="AF17" i="3" s="1"/>
  <c r="AD15" i="3"/>
  <c r="AF15" i="3" s="1"/>
  <c r="AE16" i="3"/>
  <c r="AF16" i="3" s="1"/>
  <c r="P43" i="3"/>
  <c r="G5" i="27" s="1"/>
  <c r="AD18" i="26"/>
  <c r="AD37" i="26"/>
  <c r="AD40" i="26"/>
  <c r="AD35" i="26"/>
  <c r="AD25" i="26"/>
  <c r="AD22" i="26"/>
  <c r="AB29" i="26"/>
  <c r="AD29" i="26" s="1"/>
  <c r="AD28" i="26"/>
  <c r="AD12" i="25"/>
  <c r="J42" i="25"/>
  <c r="AA6" i="25" s="1"/>
  <c r="AB23" i="25"/>
  <c r="AD23" i="25" s="1"/>
  <c r="AD38" i="25"/>
  <c r="AC30" i="25"/>
  <c r="AD30" i="25" s="1"/>
  <c r="K42" i="25"/>
  <c r="AD36" i="25"/>
  <c r="AD26" i="25"/>
  <c r="AB41" i="25"/>
  <c r="AD41" i="25" s="1"/>
  <c r="AD39" i="25"/>
  <c r="AD35" i="25"/>
  <c r="AD24" i="25"/>
  <c r="AD16" i="25"/>
  <c r="AC14" i="25"/>
  <c r="AD14" i="25" s="1"/>
  <c r="AD13" i="25"/>
  <c r="AC19" i="24"/>
  <c r="AD19" i="24" s="1"/>
  <c r="AD24" i="24"/>
  <c r="H42" i="23"/>
  <c r="AA1" i="23" s="1"/>
  <c r="AB20" i="23"/>
  <c r="AD20" i="23" s="1"/>
  <c r="AB22" i="23"/>
  <c r="AD22" i="23" s="1"/>
  <c r="AD36" i="23"/>
  <c r="J42" i="23"/>
  <c r="AA6" i="23" s="1"/>
  <c r="AD41" i="23"/>
  <c r="AC19" i="23"/>
  <c r="AD19" i="23" s="1"/>
  <c r="AD26" i="23"/>
  <c r="K42" i="23"/>
  <c r="AC31" i="23"/>
  <c r="AD31" i="23" s="1"/>
  <c r="AB23" i="23"/>
  <c r="AD23" i="23" s="1"/>
  <c r="AD28" i="23"/>
  <c r="AB33" i="23"/>
  <c r="AD33" i="23" s="1"/>
  <c r="AD38" i="23"/>
  <c r="AC35" i="23"/>
  <c r="AB35" i="23"/>
  <c r="AD40" i="23"/>
  <c r="AD12" i="23"/>
  <c r="AC21" i="22"/>
  <c r="AD21" i="22" s="1"/>
  <c r="AB22" i="22"/>
  <c r="AD22" i="22" s="1"/>
  <c r="AD23" i="22"/>
  <c r="AB29" i="22"/>
  <c r="AD29" i="22" s="1"/>
  <c r="P43" i="22"/>
  <c r="AC17" i="22"/>
  <c r="AD17" i="22" s="1"/>
  <c r="AB42" i="21"/>
  <c r="AC42" i="21"/>
  <c r="AD32" i="21"/>
  <c r="AD20" i="21"/>
  <c r="P43" i="21"/>
  <c r="AB24" i="20"/>
  <c r="AD24" i="20" s="1"/>
  <c r="AB22" i="20"/>
  <c r="AD22" i="20" s="1"/>
  <c r="AD21" i="20"/>
  <c r="AD39" i="20"/>
  <c r="AD37" i="20"/>
  <c r="J42" i="20"/>
  <c r="AA6" i="20" s="1"/>
  <c r="AB18" i="20"/>
  <c r="AD18" i="20" s="1"/>
  <c r="AB20" i="20"/>
  <c r="AC20" i="20"/>
  <c r="AD15" i="20"/>
  <c r="AD13" i="20"/>
  <c r="AB22" i="19"/>
  <c r="AD22" i="19" s="1"/>
  <c r="AD27" i="19"/>
  <c r="AD39" i="19"/>
  <c r="AD38" i="19"/>
  <c r="AD15" i="19"/>
  <c r="AD13" i="19"/>
  <c r="AB13" i="18"/>
  <c r="AD13" i="18" s="1"/>
  <c r="AD32" i="18"/>
  <c r="AC25" i="18"/>
  <c r="AD25" i="18" s="1"/>
  <c r="AD29" i="18"/>
  <c r="J42" i="18"/>
  <c r="AA6" i="18" s="1"/>
  <c r="AC26" i="18"/>
  <c r="AD26" i="18" s="1"/>
  <c r="AD33" i="18"/>
  <c r="AB35" i="18"/>
  <c r="AD35" i="18" s="1"/>
  <c r="AD18" i="18"/>
  <c r="AC14" i="18"/>
  <c r="AD14" i="18" s="1"/>
  <c r="AB12" i="18"/>
  <c r="AD12" i="18" s="1"/>
  <c r="K43" i="17"/>
  <c r="AD26" i="17"/>
  <c r="AD16" i="17"/>
  <c r="AB21" i="17"/>
  <c r="AD21" i="17" s="1"/>
  <c r="AB18" i="17"/>
  <c r="AC35" i="17"/>
  <c r="AD35" i="17" s="1"/>
  <c r="AD24" i="17"/>
  <c r="AD34" i="17"/>
  <c r="AD38" i="17"/>
  <c r="AC22" i="16"/>
  <c r="AD22" i="16" s="1"/>
  <c r="AB18" i="16"/>
  <c r="AD18" i="16" s="1"/>
  <c r="AB35" i="16"/>
  <c r="AD35" i="16" s="1"/>
  <c r="AD30" i="16"/>
  <c r="AC24" i="16"/>
  <c r="AD24" i="16" s="1"/>
  <c r="AC15" i="16"/>
  <c r="AD15" i="16" s="1"/>
  <c r="AD28" i="16"/>
  <c r="AB38" i="16"/>
  <c r="AD38" i="16" s="1"/>
  <c r="K40" i="16"/>
  <c r="AC27" i="16"/>
  <c r="AD27" i="16" s="1"/>
  <c r="J40" i="16"/>
  <c r="AA6" i="16" s="1"/>
  <c r="AB36" i="16"/>
  <c r="AD36" i="16" s="1"/>
  <c r="AB25" i="16"/>
  <c r="AD25" i="16" s="1"/>
  <c r="AD14" i="16"/>
  <c r="AD16" i="16"/>
  <c r="H40" i="16"/>
  <c r="AA1" i="16" s="1"/>
  <c r="AC39" i="16"/>
  <c r="AD39" i="16" s="1"/>
  <c r="AD26" i="16"/>
  <c r="AC19" i="16"/>
  <c r="AD19" i="16" s="1"/>
  <c r="AC31" i="16"/>
  <c r="AD31" i="16" s="1"/>
  <c r="AC12" i="16"/>
  <c r="AD12" i="16" s="1"/>
  <c r="AC31" i="26"/>
  <c r="AD31" i="26" s="1"/>
  <c r="AD36" i="26"/>
  <c r="AB41" i="26"/>
  <c r="AD41" i="26" s="1"/>
  <c r="AB26" i="26"/>
  <c r="AB24" i="26"/>
  <c r="AD24" i="26" s="1"/>
  <c r="AC19" i="26"/>
  <c r="P43" i="26"/>
  <c r="AC12" i="26"/>
  <c r="AB33" i="26"/>
  <c r="AD33" i="26" s="1"/>
  <c r="AC16" i="26"/>
  <c r="AD16" i="26" s="1"/>
  <c r="AB14" i="26"/>
  <c r="AD14" i="26" s="1"/>
  <c r="AC21" i="26"/>
  <c r="AB17" i="26"/>
  <c r="AD17" i="26" s="1"/>
  <c r="H43" i="26"/>
  <c r="AA1" i="26" s="1"/>
  <c r="AC38" i="26"/>
  <c r="AB19" i="26"/>
  <c r="AC26" i="26"/>
  <c r="AB21" i="26"/>
  <c r="AC19" i="25"/>
  <c r="AC29" i="25"/>
  <c r="AD29" i="25" s="1"/>
  <c r="AC40" i="25"/>
  <c r="AB33" i="25"/>
  <c r="AD33" i="25" s="1"/>
  <c r="AB19" i="25"/>
  <c r="AB28" i="25"/>
  <c r="AC18" i="25"/>
  <c r="AC31" i="25"/>
  <c r="AD31" i="25" s="1"/>
  <c r="AB21" i="25"/>
  <c r="AD21" i="25" s="1"/>
  <c r="AC28" i="25"/>
  <c r="AB40" i="25"/>
  <c r="P42" i="25"/>
  <c r="H42" i="25"/>
  <c r="AA1" i="25" s="1"/>
  <c r="AC30" i="24"/>
  <c r="AD30" i="24" s="1"/>
  <c r="AB38" i="24"/>
  <c r="AC38" i="24"/>
  <c r="AB42" i="24"/>
  <c r="AD42" i="24" s="1"/>
  <c r="AB31" i="24"/>
  <c r="AD31" i="24" s="1"/>
  <c r="AC41" i="24"/>
  <c r="P43" i="24"/>
  <c r="AB26" i="24"/>
  <c r="AC26" i="24"/>
  <c r="AB29" i="24"/>
  <c r="AD29" i="24" s="1"/>
  <c r="AB21" i="24"/>
  <c r="AD21" i="24" s="1"/>
  <c r="AC14" i="24"/>
  <c r="AB14" i="24"/>
  <c r="AD12" i="24"/>
  <c r="AB41" i="24"/>
  <c r="AB17" i="24"/>
  <c r="AD17" i="24" s="1"/>
  <c r="AC14" i="23"/>
  <c r="AD14" i="23" s="1"/>
  <c r="AB30" i="23"/>
  <c r="P42" i="23"/>
  <c r="AC30" i="23"/>
  <c r="AB18" i="23"/>
  <c r="AB19" i="22"/>
  <c r="AD19" i="22" s="1"/>
  <c r="AD26" i="22"/>
  <c r="AC18" i="22"/>
  <c r="AC30" i="22"/>
  <c r="AD30" i="22" s="1"/>
  <c r="AB18" i="22"/>
  <c r="AC14" i="22"/>
  <c r="AC33" i="22"/>
  <c r="AD33" i="22" s="1"/>
  <c r="AB14" i="22"/>
  <c r="AC42" i="22"/>
  <c r="AC38" i="22"/>
  <c r="AB38" i="22"/>
  <c r="AB42" i="22"/>
  <c r="AB26" i="21"/>
  <c r="AC26" i="21"/>
  <c r="AB31" i="21"/>
  <c r="AD31" i="21" s="1"/>
  <c r="AB30" i="21"/>
  <c r="AD30" i="21" s="1"/>
  <c r="AB19" i="21"/>
  <c r="AC19" i="21"/>
  <c r="AB14" i="21"/>
  <c r="AC14" i="21"/>
  <c r="AC41" i="21"/>
  <c r="AD41" i="21" s="1"/>
  <c r="AC29" i="21"/>
  <c r="AD29" i="21" s="1"/>
  <c r="AB34" i="21"/>
  <c r="AD34" i="21" s="1"/>
  <c r="AB38" i="21"/>
  <c r="AC38" i="21"/>
  <c r="AC17" i="21"/>
  <c r="AD17" i="21" s="1"/>
  <c r="AC16" i="20"/>
  <c r="AB38" i="20"/>
  <c r="AC38" i="20"/>
  <c r="AC41" i="20"/>
  <c r="P42" i="20"/>
  <c r="AB16" i="20"/>
  <c r="AB41" i="20"/>
  <c r="AC31" i="20"/>
  <c r="AD31" i="20" s="1"/>
  <c r="AD12" i="20"/>
  <c r="AB19" i="20"/>
  <c r="AC30" i="20"/>
  <c r="AD30" i="20" s="1"/>
  <c r="AC19" i="20"/>
  <c r="AB40" i="20"/>
  <c r="AC28" i="20"/>
  <c r="AD28" i="20" s="1"/>
  <c r="AC40" i="20"/>
  <c r="AC29" i="20"/>
  <c r="AD29" i="20" s="1"/>
  <c r="AB17" i="20"/>
  <c r="AD17" i="20" s="1"/>
  <c r="H42" i="20"/>
  <c r="AA1" i="20" s="1"/>
  <c r="P43" i="19"/>
  <c r="AC34" i="19"/>
  <c r="AD34" i="19" s="1"/>
  <c r="AB12" i="19"/>
  <c r="AB41" i="19"/>
  <c r="AD41" i="19" s="1"/>
  <c r="AB36" i="19"/>
  <c r="AD36" i="19" s="1"/>
  <c r="AB29" i="19"/>
  <c r="AD29" i="19" s="1"/>
  <c r="AB32" i="19"/>
  <c r="AD32" i="19" s="1"/>
  <c r="AB31" i="19"/>
  <c r="AB17" i="19"/>
  <c r="AB20" i="19"/>
  <c r="AD20" i="19" s="1"/>
  <c r="AB24" i="19"/>
  <c r="AD24" i="19" s="1"/>
  <c r="H43" i="19"/>
  <c r="AA1" i="19" s="1"/>
  <c r="AB19" i="19"/>
  <c r="AD19" i="19" s="1"/>
  <c r="AC17" i="19"/>
  <c r="AC31" i="19"/>
  <c r="AC12" i="19"/>
  <c r="AB31" i="18"/>
  <c r="AB19" i="18"/>
  <c r="AB40" i="18"/>
  <c r="AD40" i="18" s="1"/>
  <c r="AC31" i="18"/>
  <c r="P42" i="18"/>
  <c r="AC19" i="18"/>
  <c r="H42" i="18"/>
  <c r="AA1" i="18" s="1"/>
  <c r="AB38" i="18"/>
  <c r="AC38" i="18"/>
  <c r="AC23" i="18"/>
  <c r="AD23" i="18" s="1"/>
  <c r="AC28" i="18"/>
  <c r="AB28" i="18"/>
  <c r="H43" i="17"/>
  <c r="AA1" i="17" s="1"/>
  <c r="AB23" i="17"/>
  <c r="AC42" i="17"/>
  <c r="AD42" i="17" s="1"/>
  <c r="AB31" i="17"/>
  <c r="AD31" i="17" s="1"/>
  <c r="AC23" i="17"/>
  <c r="AC18" i="17"/>
  <c r="AB19" i="17"/>
  <c r="AD19" i="17" s="1"/>
  <c r="AB30" i="17"/>
  <c r="AD30" i="17" s="1"/>
  <c r="AB33" i="17"/>
  <c r="AD33" i="17" s="1"/>
  <c r="AB28" i="17"/>
  <c r="AD28" i="17" s="1"/>
  <c r="P40" i="16"/>
  <c r="AC32" i="16"/>
  <c r="AD32" i="16" s="1"/>
  <c r="AC20" i="16"/>
  <c r="AD20" i="16" s="1"/>
  <c r="AB21" i="16"/>
  <c r="AD21" i="16" s="1"/>
  <c r="AC29" i="16"/>
  <c r="AD29" i="16" s="1"/>
  <c r="AC17" i="16"/>
  <c r="AB33" i="16"/>
  <c r="AD33" i="16" s="1"/>
  <c r="AB17" i="16"/>
  <c r="AE12" i="3"/>
  <c r="J43" i="3"/>
  <c r="AC6" i="3" s="1"/>
  <c r="H43" i="3"/>
  <c r="AC1" i="3" s="1"/>
  <c r="F17" i="27"/>
  <c r="AD41" i="24" l="1"/>
  <c r="AD14" i="22"/>
  <c r="AD31" i="19"/>
  <c r="AF18" i="3"/>
  <c r="AD35" i="23"/>
  <c r="AD28" i="18"/>
  <c r="AD42" i="22"/>
  <c r="AD38" i="22"/>
  <c r="AD41" i="20"/>
  <c r="AD18" i="22"/>
  <c r="AD26" i="24"/>
  <c r="AD42" i="21"/>
  <c r="AA5" i="17"/>
  <c r="AA7" i="17" s="1"/>
  <c r="G7" i="27"/>
  <c r="AA5" i="24"/>
  <c r="AA7" i="24" s="1"/>
  <c r="G14" i="27"/>
  <c r="AD23" i="17"/>
  <c r="AD19" i="21"/>
  <c r="AA5" i="23"/>
  <c r="AA7" i="23" s="1"/>
  <c r="G13" i="27"/>
  <c r="AD38" i="24"/>
  <c r="AA5" i="20"/>
  <c r="AA7" i="20" s="1"/>
  <c r="G10" i="27"/>
  <c r="AA5" i="21"/>
  <c r="AA7" i="21" s="1"/>
  <c r="G11" i="27"/>
  <c r="AE43" i="3"/>
  <c r="AC5" i="3"/>
  <c r="AC7" i="3" s="1"/>
  <c r="AF12" i="3"/>
  <c r="AF43" i="3" s="1"/>
  <c r="AA5" i="26"/>
  <c r="AA7" i="26" s="1"/>
  <c r="G16" i="27"/>
  <c r="AA5" i="25"/>
  <c r="AA7" i="25" s="1"/>
  <c r="G15" i="27"/>
  <c r="AA5" i="22"/>
  <c r="AA7" i="22" s="1"/>
  <c r="G12" i="27"/>
  <c r="AA5" i="19"/>
  <c r="AA7" i="19" s="1"/>
  <c r="G9" i="27"/>
  <c r="AA5" i="18"/>
  <c r="AA7" i="18" s="1"/>
  <c r="G8" i="27"/>
  <c r="AA5" i="16"/>
  <c r="AA7" i="16" s="1"/>
  <c r="G6" i="27"/>
  <c r="AD38" i="26"/>
  <c r="AD19" i="26"/>
  <c r="AD21" i="26"/>
  <c r="AD26" i="26"/>
  <c r="AD28" i="25"/>
  <c r="AD19" i="25"/>
  <c r="AD40" i="25"/>
  <c r="AC42" i="25"/>
  <c r="AB43" i="24"/>
  <c r="AC43" i="24"/>
  <c r="AB42" i="23"/>
  <c r="AD30" i="23"/>
  <c r="AC43" i="22"/>
  <c r="AD38" i="21"/>
  <c r="AC43" i="21"/>
  <c r="AD14" i="21"/>
  <c r="AD38" i="20"/>
  <c r="AD19" i="20"/>
  <c r="AD20" i="20"/>
  <c r="AD40" i="20"/>
  <c r="AD16" i="20"/>
  <c r="AC42" i="20"/>
  <c r="AC43" i="19"/>
  <c r="AD17" i="19"/>
  <c r="AD19" i="18"/>
  <c r="AD38" i="18"/>
  <c r="AD31" i="18"/>
  <c r="AC42" i="18"/>
  <c r="AC43" i="17"/>
  <c r="AD17" i="16"/>
  <c r="AD40" i="16" s="1"/>
  <c r="AC40" i="16"/>
  <c r="AB43" i="26"/>
  <c r="AC43" i="26"/>
  <c r="AD12" i="26"/>
  <c r="AB42" i="25"/>
  <c r="AD18" i="25"/>
  <c r="AD14" i="24"/>
  <c r="AD18" i="23"/>
  <c r="AC42" i="23"/>
  <c r="AB43" i="22"/>
  <c r="AB43" i="21"/>
  <c r="AD26" i="21"/>
  <c r="AB42" i="20"/>
  <c r="AB43" i="19"/>
  <c r="AD12" i="19"/>
  <c r="AB42" i="18"/>
  <c r="AB43" i="17"/>
  <c r="AD18" i="17"/>
  <c r="AB40" i="16"/>
  <c r="AD43" i="3"/>
  <c r="AD43" i="22" l="1"/>
  <c r="AD43" i="24"/>
  <c r="AD43" i="17"/>
  <c r="G17" i="27"/>
  <c r="AD43" i="26"/>
  <c r="AD42" i="25"/>
  <c r="AD42" i="23"/>
  <c r="AD43" i="21"/>
  <c r="AD42" i="20"/>
  <c r="AD43" i="19"/>
  <c r="AD42" i="18"/>
</calcChain>
</file>

<file path=xl/sharedStrings.xml><?xml version="1.0" encoding="utf-8"?>
<sst xmlns="http://schemas.openxmlformats.org/spreadsheetml/2006/main" count="651" uniqueCount="126">
  <si>
    <t>DJELATNIK</t>
  </si>
  <si>
    <t>OIB DJELATNIKA</t>
  </si>
  <si>
    <t>NERADNI DANI</t>
  </si>
  <si>
    <t>Nova godina</t>
  </si>
  <si>
    <t>Bogojavljanje ili Sveta tri kralja</t>
  </si>
  <si>
    <t>Uskrs</t>
  </si>
  <si>
    <t>Uskršnji ponedjeljak</t>
  </si>
  <si>
    <t>Praznik rada</t>
  </si>
  <si>
    <t>Dan antifašističke borbe</t>
  </si>
  <si>
    <t>Dan državnosti</t>
  </si>
  <si>
    <t>Dan domovinske zahvalnosti</t>
  </si>
  <si>
    <t>Velika Gospa</t>
  </si>
  <si>
    <t>Dan svih svetih</t>
  </si>
  <si>
    <t>Božić</t>
  </si>
  <si>
    <t>Sveti Stjepan</t>
  </si>
  <si>
    <t>Plaćeni dopust</t>
  </si>
  <si>
    <t>Noćni rad</t>
  </si>
  <si>
    <t>Prekovremeni rad</t>
  </si>
  <si>
    <t>Godišnji odmor</t>
  </si>
  <si>
    <t>Bolovanje do 42 dana</t>
  </si>
  <si>
    <t>Bolovanje od 42 dana</t>
  </si>
  <si>
    <t>Neplaćeni dopust</t>
  </si>
  <si>
    <t>Štrajk</t>
  </si>
  <si>
    <t>Lockout</t>
  </si>
  <si>
    <t>EVIDENCIJA O GODIŠNJEM ODMORU</t>
  </si>
  <si>
    <t>Rodiljni ili roditeljski</t>
  </si>
  <si>
    <t>Neradni dan / blagdan</t>
  </si>
  <si>
    <t>Vrijeme pripravnosti</t>
  </si>
  <si>
    <t>Vrijeme NAZOČNOSTI NA POSLU</t>
  </si>
  <si>
    <t>Sati rada noću</t>
  </si>
  <si>
    <t>Nenazočnost na zahtjev radnika</t>
  </si>
  <si>
    <t>Godišnji</t>
  </si>
  <si>
    <t>Bolovanje</t>
  </si>
  <si>
    <t>Blagdan</t>
  </si>
  <si>
    <t>Prekovremeni</t>
  </si>
  <si>
    <t>DATUM</t>
  </si>
  <si>
    <t>DAN U TJEDNU</t>
  </si>
  <si>
    <t>NAZIV PODUZEĆA</t>
  </si>
  <si>
    <t>OIB</t>
  </si>
  <si>
    <t>ADRESA</t>
  </si>
  <si>
    <t>MJESTO</t>
  </si>
  <si>
    <t>UKUPNO</t>
  </si>
  <si>
    <t>VRIJEME NENAZOČNOSTI NA POSLU</t>
  </si>
  <si>
    <t>DNEVNI ODMOR</t>
  </si>
  <si>
    <t>TJEDNI ODMOR</t>
  </si>
  <si>
    <t>Terenski rad</t>
  </si>
  <si>
    <t>Preraspodjela rad. Vr.</t>
  </si>
  <si>
    <t>Mirovanje rad.odn.</t>
  </si>
  <si>
    <t>Zastoj krivnjom posl.</t>
  </si>
  <si>
    <t>LOGOTIP</t>
  </si>
  <si>
    <t>Veličanska 1</t>
  </si>
  <si>
    <t>Osijek</t>
  </si>
  <si>
    <t>Ime Prezime</t>
  </si>
  <si>
    <t>DJELATNIK:</t>
  </si>
  <si>
    <t>OIB:</t>
  </si>
  <si>
    <t>MJESEC:</t>
  </si>
  <si>
    <t>GODINA</t>
  </si>
  <si>
    <t>REKAPITULACIJA</t>
  </si>
  <si>
    <t>EVIDENCIJA RADNOG VREMENA</t>
  </si>
  <si>
    <t>UKUPNO:</t>
  </si>
  <si>
    <t>Redovno radno vrijeme</t>
  </si>
  <si>
    <t>DANI U MJESECU</t>
  </si>
  <si>
    <t>MJESECI</t>
  </si>
  <si>
    <t>UKUPNO ISKORIŠTENO:</t>
  </si>
  <si>
    <t>GODINA:</t>
  </si>
  <si>
    <t>Dozvoljeno u ovoj godini:</t>
  </si>
  <si>
    <t>Neiskorišteni iz prošle godine:</t>
  </si>
  <si>
    <t>Iskorišteno u tekućoj godini</t>
  </si>
  <si>
    <t>Preostalo:</t>
  </si>
  <si>
    <t>Izrada: Id Tech d.o.o.</t>
  </si>
  <si>
    <t>Upute možete preuzeti na stranicama www.idtech.hr u rubrici Korisnički centar</t>
  </si>
  <si>
    <r>
      <rPr>
        <b/>
        <sz val="10"/>
        <rFont val="Trebuchet MS"/>
        <family val="2"/>
        <charset val="238"/>
      </rPr>
      <t>ODRICANJE OD ODGOVORNOSTI</t>
    </r>
    <r>
      <rPr>
        <sz val="10"/>
        <rFont val="Trebuchet MS"/>
        <family val="2"/>
        <charset val="238"/>
      </rPr>
      <t xml:space="preserve">
Obrazac za vođenje evidencije o radnom vremenu nastao je u najboljoj namjeri. Poduzeće ID Tech ne snosi odgovornost za neadekvatno korištenje i bilo kakve sankcije koje iz toga mogu proizaći. Poduzetnik je dužan sam provjeriti je li za njega ova evidencija adekvatna te je li došlo do promjena propisa.</t>
    </r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</si>
  <si>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</si>
  <si>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</si>
  <si>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</si>
  <si>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</si>
  <si>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</si>
  <si>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</si>
  <si>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</si>
  <si>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</si>
  <si>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</si>
  <si>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</si>
  <si>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</si>
  <si>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</si>
  <si>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FOND SATI</t>
  </si>
  <si>
    <t>RADNI SATI</t>
  </si>
  <si>
    <t>BLAGDANI</t>
  </si>
  <si>
    <t>UPISANO - BLAGDANI</t>
  </si>
  <si>
    <t>UPISANO - RADNI SATI*</t>
  </si>
  <si>
    <t>* KONTROLA, obuhvaća sve oblike rada ili dozvoljenog izostanka s posla (godišnji odmori, bolovanja, dopusti…)</t>
  </si>
  <si>
    <t>EVIDENCIJA O POSEBNIM OBLICIMA RADA</t>
  </si>
  <si>
    <t>VRSTA POSEBNOG OBLIKA RADA</t>
  </si>
  <si>
    <t>NAPOMENA</t>
  </si>
  <si>
    <t>POČETAK (hh:mm)</t>
  </si>
  <si>
    <t>ZAVRŠETAK (hh:mm)</t>
  </si>
  <si>
    <t>DATUM (d.m.y)</t>
  </si>
  <si>
    <r>
      <t xml:space="preserve">Održavanje IT opreme i sustava
</t>
    </r>
    <r>
      <rPr>
        <b/>
        <sz val="8"/>
        <rFont val="Trebuchet MS"/>
        <family val="2"/>
        <charset val="238"/>
      </rPr>
      <t xml:space="preserve">- cjelovita informatička podrška korisnicima iz segmenta mikro, malih i srednje velikih poduzeća </t>
    </r>
  </si>
  <si>
    <t>Tijelovo</t>
  </si>
  <si>
    <t>Dan sjećanja na žrtve Domovinskog rata…</t>
  </si>
  <si>
    <r>
      <t xml:space="preserve">Poslovna cloud rješenje
</t>
    </r>
    <r>
      <rPr>
        <b/>
        <sz val="8"/>
        <rFont val="Trebuchet MS"/>
        <family val="2"/>
        <charset val="238"/>
      </rPr>
      <t>- fakturiranje, fiskalizacija, ponude, izvješća, robno-materijalno, za začunala i mobilne uređaje</t>
    </r>
  </si>
  <si>
    <r>
      <t xml:space="preserve">Usklađivanje s GDPR Uredbom
</t>
    </r>
    <r>
      <rPr>
        <b/>
        <sz val="8"/>
        <rFont val="Trebuchet MS"/>
        <family val="2"/>
        <charset val="238"/>
      </rPr>
      <t>- savjetodavne usluge na području zaštite podataka; u suradnji s pravnim stručnjacima</t>
    </r>
  </si>
  <si>
    <t>Poslovna cloud rješenja</t>
  </si>
  <si>
    <t>Usklađivanje s GDPR Uredbom</t>
  </si>
  <si>
    <t>Održavanje IT opreme i sustava</t>
  </si>
  <si>
    <t>Mrežna, cloud i backup rješenja</t>
  </si>
  <si>
    <t>1. DIO - Početak rada</t>
  </si>
  <si>
    <t>1. DIO - Završetak rada</t>
  </si>
  <si>
    <t>2. DIO - Početak rada</t>
  </si>
  <si>
    <t>2. DIO - Završetak rada</t>
  </si>
  <si>
    <t>Ukupno odrađeno sati</t>
  </si>
  <si>
    <t>REDOVNO RV</t>
  </si>
  <si>
    <t>Rad nedjeljom</t>
  </si>
  <si>
    <t>Rad blagdanom</t>
  </si>
  <si>
    <r>
      <t>REKAPITULACIJA</t>
    </r>
    <r>
      <rPr>
        <b/>
        <sz val="5"/>
        <rFont val="Trebuchet MS"/>
        <family val="2"/>
        <charset val="238"/>
      </rPr>
      <t xml:space="preserve"> (izdvojeno)</t>
    </r>
  </si>
  <si>
    <t>Dodatno polje 1</t>
  </si>
  <si>
    <t>Dodatno polje 2</t>
  </si>
  <si>
    <t>Dodatno 1</t>
  </si>
  <si>
    <t>Dodatno 2</t>
  </si>
  <si>
    <t>VRIJEME/SATI NAZOČNOSTI NA POSLU</t>
  </si>
  <si>
    <t>VRIJEME/SATI NENAZOČNOSTI NA POSLU</t>
  </si>
  <si>
    <t>FOND SATI U 2023. GODINI</t>
  </si>
  <si>
    <r>
      <t xml:space="preserve">Udaljeni rad, rad od kuće
</t>
    </r>
    <r>
      <rPr>
        <b/>
        <sz val="8"/>
        <rFont val="Trebuchet MS"/>
        <family val="2"/>
        <charset val="238"/>
      </rPr>
      <t>- rješenja za omogućavanje rada s udaljene lokacije i rada od kuće</t>
    </r>
  </si>
  <si>
    <r>
      <t xml:space="preserve">Brz, neometan i siguran rad u Synesisu
</t>
    </r>
    <r>
      <rPr>
        <b/>
        <sz val="8"/>
        <rFont val="Trebuchet MS"/>
        <family val="2"/>
        <charset val="238"/>
      </rPr>
      <t>- ubrzavanje rada Synesisa za rad više korisnika, omogućavanje udaljenog rada, sigurnosne kopije</t>
    </r>
  </si>
  <si>
    <r>
      <t xml:space="preserve">Mrežna, cloud i backup rješenja
</t>
    </r>
    <r>
      <rPr>
        <b/>
        <sz val="8"/>
        <rFont val="Trebuchet MS"/>
        <family val="2"/>
        <charset val="238"/>
      </rPr>
      <t>- rješenja za cloud pohranu i dijeljenje dokumenata, rješenja za izradu sigurnosnih kopija, IT infrastruktura…</t>
    </r>
  </si>
  <si>
    <t>Udaljeni rad, rad od kuće</t>
  </si>
  <si>
    <t>Brz i siguran rad u Synesisu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</si>
</sst>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h:mm;@"/>
    <numFmt numFmtId="166" formatCode="[h]:mm;@"/>
  </numFmts>
  <fonts count="42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sz val="7"/>
      <name val="Trebuchet MS"/>
      <family val="2"/>
      <charset val="238"/>
    </font>
    <font>
      <b/>
      <sz val="10"/>
      <name val="Trebuchet MS"/>
      <family val="2"/>
      <charset val="238"/>
    </font>
    <font>
      <b/>
      <sz val="7"/>
      <name val="Trebuchet MS"/>
      <family val="2"/>
      <charset val="238"/>
    </font>
    <font>
      <b/>
      <sz val="7"/>
      <color indexed="12"/>
      <name val="Trebuchet MS"/>
      <family val="2"/>
      <charset val="238"/>
    </font>
    <font>
      <b/>
      <sz val="9"/>
      <name val="Trebuchet MS"/>
      <family val="2"/>
      <charset val="238"/>
    </font>
    <font>
      <sz val="5"/>
      <name val="Trebuchet MS"/>
      <family val="2"/>
      <charset val="238"/>
    </font>
    <font>
      <sz val="5"/>
      <color indexed="8"/>
      <name val="Trebuchet MS"/>
      <family val="2"/>
      <charset val="238"/>
    </font>
    <font>
      <b/>
      <sz val="5"/>
      <color indexed="12"/>
      <name val="Trebuchet MS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rebuchet MS"/>
      <family val="2"/>
      <charset val="238"/>
    </font>
    <font>
      <u/>
      <sz val="8"/>
      <color indexed="12"/>
      <name val="Calibri"/>
      <family val="2"/>
      <charset val="238"/>
    </font>
    <font>
      <b/>
      <sz val="10"/>
      <color indexed="12"/>
      <name val="Trebuchet MS"/>
      <family val="2"/>
      <charset val="238"/>
    </font>
    <font>
      <sz val="8"/>
      <name val="Arial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b/>
      <sz val="5"/>
      <color rgb="FF008000"/>
      <name val="Trebuchet MS"/>
      <family val="2"/>
      <charset val="238"/>
    </font>
    <font>
      <b/>
      <sz val="7"/>
      <color rgb="FF008000"/>
      <name val="Trebuchet MS"/>
      <family val="2"/>
      <charset val="238"/>
    </font>
    <font>
      <b/>
      <sz val="5"/>
      <name val="Trebuchet MS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thin">
        <color indexed="64"/>
      </left>
      <right style="hair">
        <color indexed="23"/>
      </right>
      <top/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/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 style="hair">
        <color indexed="23"/>
      </bottom>
      <diagonal/>
    </border>
    <border>
      <left/>
      <right/>
      <top style="thin">
        <color indexed="64"/>
      </top>
      <bottom style="hair">
        <color indexed="23"/>
      </bottom>
      <diagonal/>
    </border>
    <border>
      <left/>
      <right style="thin">
        <color indexed="64"/>
      </right>
      <top style="thin">
        <color indexed="64"/>
      </top>
      <bottom style="hair">
        <color indexed="23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/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 style="hair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8">
    <xf numFmtId="0" fontId="0" fillId="0" borderId="0" xfId="0"/>
    <xf numFmtId="0" fontId="20" fillId="0" borderId="0" xfId="0" applyFont="1"/>
    <xf numFmtId="0" fontId="22" fillId="0" borderId="0" xfId="0" applyFont="1"/>
    <xf numFmtId="165" fontId="22" fillId="0" borderId="0" xfId="0" applyNumberFormat="1" applyFont="1"/>
    <xf numFmtId="14" fontId="20" fillId="0" borderId="10" xfId="0" applyNumberFormat="1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3" fillId="0" borderId="14" xfId="0" applyFont="1" applyBorder="1"/>
    <xf numFmtId="0" fontId="23" fillId="0" borderId="15" xfId="0" applyFont="1" applyBorder="1"/>
    <xf numFmtId="165" fontId="22" fillId="0" borderId="16" xfId="0" applyNumberFormat="1" applyFont="1" applyBorder="1"/>
    <xf numFmtId="165" fontId="22" fillId="0" borderId="17" xfId="0" applyNumberFormat="1" applyFont="1" applyBorder="1"/>
    <xf numFmtId="165" fontId="22" fillId="0" borderId="18" xfId="0" applyNumberFormat="1" applyFont="1" applyBorder="1"/>
    <xf numFmtId="165" fontId="22" fillId="0" borderId="19" xfId="0" applyNumberFormat="1" applyFont="1" applyBorder="1"/>
    <xf numFmtId="165" fontId="22" fillId="0" borderId="20" xfId="0" applyNumberFormat="1" applyFont="1" applyBorder="1"/>
    <xf numFmtId="165" fontId="22" fillId="0" borderId="21" xfId="0" applyNumberFormat="1" applyFont="1" applyBorder="1"/>
    <xf numFmtId="165" fontId="22" fillId="0" borderId="22" xfId="0" applyNumberFormat="1" applyFont="1" applyBorder="1"/>
    <xf numFmtId="165" fontId="22" fillId="0" borderId="23" xfId="0" applyNumberFormat="1" applyFont="1" applyBorder="1"/>
    <xf numFmtId="165" fontId="22" fillId="0" borderId="24" xfId="0" applyNumberFormat="1" applyFont="1" applyBorder="1"/>
    <xf numFmtId="165" fontId="22" fillId="0" borderId="25" xfId="0" applyNumberFormat="1" applyFont="1" applyBorder="1"/>
    <xf numFmtId="0" fontId="23" fillId="0" borderId="15" xfId="0" applyFont="1" applyBorder="1" applyAlignment="1">
      <alignment horizontal="left"/>
    </xf>
    <xf numFmtId="166" fontId="22" fillId="0" borderId="21" xfId="0" applyNumberFormat="1" applyFont="1" applyBorder="1"/>
    <xf numFmtId="166" fontId="22" fillId="0" borderId="22" xfId="0" applyNumberFormat="1" applyFont="1" applyBorder="1"/>
    <xf numFmtId="166" fontId="25" fillId="0" borderId="22" xfId="0" applyNumberFormat="1" applyFont="1" applyBorder="1"/>
    <xf numFmtId="14" fontId="22" fillId="0" borderId="26" xfId="0" applyNumberFormat="1" applyFont="1" applyBorder="1"/>
    <xf numFmtId="14" fontId="22" fillId="0" borderId="27" xfId="0" applyNumberFormat="1" applyFont="1" applyBorder="1"/>
    <xf numFmtId="14" fontId="22" fillId="0" borderId="28" xfId="0" applyNumberFormat="1" applyFont="1" applyBorder="1"/>
    <xf numFmtId="166" fontId="22" fillId="0" borderId="29" xfId="0" applyNumberFormat="1" applyFont="1" applyBorder="1"/>
    <xf numFmtId="166" fontId="22" fillId="0" borderId="0" xfId="0" applyNumberFormat="1" applyFont="1"/>
    <xf numFmtId="165" fontId="22" fillId="0" borderId="30" xfId="0" applyNumberFormat="1" applyFont="1" applyBorder="1"/>
    <xf numFmtId="165" fontId="22" fillId="0" borderId="31" xfId="0" applyNumberFormat="1" applyFont="1" applyBorder="1"/>
    <xf numFmtId="165" fontId="22" fillId="0" borderId="32" xfId="0" applyNumberFormat="1" applyFont="1" applyBorder="1"/>
    <xf numFmtId="166" fontId="22" fillId="0" borderId="33" xfId="0" applyNumberFormat="1" applyFont="1" applyBorder="1"/>
    <xf numFmtId="166" fontId="22" fillId="0" borderId="34" xfId="0" applyNumberFormat="1" applyFont="1" applyBorder="1"/>
    <xf numFmtId="166" fontId="22" fillId="0" borderId="35" xfId="0" applyNumberFormat="1" applyFont="1" applyBorder="1"/>
    <xf numFmtId="166" fontId="22" fillId="0" borderId="36" xfId="0" applyNumberFormat="1" applyFont="1" applyBorder="1"/>
    <xf numFmtId="166" fontId="22" fillId="0" borderId="37" xfId="0" applyNumberFormat="1" applyFont="1" applyBorder="1"/>
    <xf numFmtId="166" fontId="22" fillId="0" borderId="38" xfId="0" applyNumberFormat="1" applyFont="1" applyBorder="1"/>
    <xf numFmtId="166" fontId="22" fillId="0" borderId="39" xfId="0" applyNumberFormat="1" applyFont="1" applyBorder="1"/>
    <xf numFmtId="166" fontId="22" fillId="0" borderId="40" xfId="0" applyNumberFormat="1" applyFont="1" applyBorder="1"/>
    <xf numFmtId="166" fontId="22" fillId="0" borderId="41" xfId="0" applyNumberFormat="1" applyFont="1" applyBorder="1"/>
    <xf numFmtId="166" fontId="22" fillId="0" borderId="42" xfId="0" applyNumberFormat="1" applyFont="1" applyBorder="1"/>
    <xf numFmtId="166" fontId="22" fillId="0" borderId="43" xfId="0" applyNumberFormat="1" applyFont="1" applyBorder="1"/>
    <xf numFmtId="0" fontId="1" fillId="0" borderId="0" xfId="0" applyFont="1"/>
    <xf numFmtId="0" fontId="21" fillId="0" borderId="44" xfId="0" applyFont="1" applyBorder="1"/>
    <xf numFmtId="0" fontId="21" fillId="0" borderId="0" xfId="0" applyFont="1"/>
    <xf numFmtId="0" fontId="21" fillId="24" borderId="45" xfId="0" applyFont="1" applyFill="1" applyBorder="1"/>
    <xf numFmtId="0" fontId="21" fillId="24" borderId="46" xfId="0" applyFont="1" applyFill="1" applyBorder="1"/>
    <xf numFmtId="0" fontId="21" fillId="24" borderId="42" xfId="0" applyFont="1" applyFill="1" applyBorder="1"/>
    <xf numFmtId="0" fontId="21" fillId="24" borderId="47" xfId="0" applyFont="1" applyFill="1" applyBorder="1"/>
    <xf numFmtId="0" fontId="21" fillId="24" borderId="48" xfId="0" applyFont="1" applyFill="1" applyBorder="1"/>
    <xf numFmtId="0" fontId="21" fillId="24" borderId="41" xfId="0" applyFont="1" applyFill="1" applyBorder="1"/>
    <xf numFmtId="0" fontId="21" fillId="0" borderId="45" xfId="0" applyFont="1" applyBorder="1"/>
    <xf numFmtId="0" fontId="21" fillId="0" borderId="49" xfId="0" applyFont="1" applyBorder="1"/>
    <xf numFmtId="0" fontId="21" fillId="0" borderId="48" xfId="0" applyFont="1" applyBorder="1"/>
    <xf numFmtId="0" fontId="21" fillId="0" borderId="35" xfId="0" applyFont="1" applyBorder="1"/>
    <xf numFmtId="0" fontId="21" fillId="0" borderId="41" xfId="0" applyFont="1" applyBorder="1"/>
    <xf numFmtId="0" fontId="21" fillId="0" borderId="36" xfId="0" applyFont="1" applyBorder="1"/>
    <xf numFmtId="0" fontId="21" fillId="0" borderId="46" xfId="0" applyFont="1" applyBorder="1"/>
    <xf numFmtId="0" fontId="21" fillId="0" borderId="42" xfId="0" applyFont="1" applyBorder="1"/>
    <xf numFmtId="0" fontId="23" fillId="0" borderId="50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30" fillId="0" borderId="38" xfId="0" applyFont="1" applyBorder="1" applyAlignment="1">
      <alignment horizontal="right"/>
    </xf>
    <xf numFmtId="0" fontId="34" fillId="0" borderId="0" xfId="0" applyFont="1"/>
    <xf numFmtId="0" fontId="33" fillId="0" borderId="0" xfId="34" applyFont="1" applyBorder="1" applyAlignment="1"/>
    <xf numFmtId="0" fontId="20" fillId="0" borderId="51" xfId="0" applyFont="1" applyBorder="1"/>
    <xf numFmtId="0" fontId="26" fillId="0" borderId="51" xfId="0" applyFont="1" applyBorder="1"/>
    <xf numFmtId="0" fontId="26" fillId="25" borderId="51" xfId="0" applyFont="1" applyFill="1" applyBorder="1"/>
    <xf numFmtId="0" fontId="23" fillId="25" borderId="51" xfId="0" applyFont="1" applyFill="1" applyBorder="1"/>
    <xf numFmtId="0" fontId="36" fillId="25" borderId="51" xfId="0" applyFont="1" applyFill="1" applyBorder="1" applyAlignment="1">
      <alignment wrapText="1"/>
    </xf>
    <xf numFmtId="0" fontId="26" fillId="25" borderId="51" xfId="0" applyFont="1" applyFill="1" applyBorder="1" applyAlignment="1">
      <alignment horizontal="center" wrapText="1"/>
    </xf>
    <xf numFmtId="166" fontId="20" fillId="0" borderId="51" xfId="0" applyNumberFormat="1" applyFont="1" applyBorder="1"/>
    <xf numFmtId="166" fontId="23" fillId="25" borderId="51" xfId="0" applyNumberFormat="1" applyFont="1" applyFill="1" applyBorder="1"/>
    <xf numFmtId="0" fontId="23" fillId="0" borderId="0" xfId="0" applyFont="1" applyAlignment="1">
      <alignment horizontal="left"/>
    </xf>
    <xf numFmtId="0" fontId="20" fillId="0" borderId="52" xfId="0" applyFont="1" applyBorder="1"/>
    <xf numFmtId="0" fontId="23" fillId="0" borderId="53" xfId="0" applyFont="1" applyBorder="1" applyAlignment="1">
      <alignment horizontal="left" wrapText="1"/>
    </xf>
    <xf numFmtId="0" fontId="0" fillId="0" borderId="52" xfId="0" applyBorder="1"/>
    <xf numFmtId="0" fontId="23" fillId="0" borderId="53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166" fontId="24" fillId="0" borderId="60" xfId="0" applyNumberFormat="1" applyFont="1" applyBorder="1" applyAlignment="1">
      <alignment horizontal="center"/>
    </xf>
    <xf numFmtId="0" fontId="23" fillId="0" borderId="0" xfId="0" applyFont="1"/>
    <xf numFmtId="14" fontId="20" fillId="0" borderId="0" xfId="0" applyNumberFormat="1" applyFont="1"/>
    <xf numFmtId="0" fontId="21" fillId="0" borderId="0" xfId="0" applyFont="1" applyAlignment="1">
      <alignment horizontal="left" wrapText="1"/>
    </xf>
    <xf numFmtId="14" fontId="22" fillId="0" borderId="79" xfId="0" applyNumberFormat="1" applyFont="1" applyBorder="1"/>
    <xf numFmtId="14" fontId="22" fillId="0" borderId="80" xfId="0" applyNumberFormat="1" applyFont="1" applyBorder="1"/>
    <xf numFmtId="14" fontId="22" fillId="0" borderId="81" xfId="0" applyNumberFormat="1" applyFont="1" applyBorder="1"/>
    <xf numFmtId="165" fontId="22" fillId="0" borderId="89" xfId="0" applyNumberFormat="1" applyFont="1" applyBorder="1"/>
    <xf numFmtId="166" fontId="22" fillId="0" borderId="90" xfId="0" applyNumberFormat="1" applyFont="1" applyBorder="1"/>
    <xf numFmtId="165" fontId="22" fillId="0" borderId="91" xfId="0" applyNumberFormat="1" applyFont="1" applyBorder="1"/>
    <xf numFmtId="166" fontId="22" fillId="0" borderId="92" xfId="0" applyNumberFormat="1" applyFont="1" applyBorder="1"/>
    <xf numFmtId="165" fontId="22" fillId="0" borderId="93" xfId="0" applyNumberFormat="1" applyFont="1" applyBorder="1"/>
    <xf numFmtId="166" fontId="22" fillId="0" borderId="94" xfId="0" applyNumberFormat="1" applyFont="1" applyBorder="1"/>
    <xf numFmtId="165" fontId="25" fillId="0" borderId="82" xfId="0" applyNumberFormat="1" applyFont="1" applyBorder="1"/>
    <xf numFmtId="165" fontId="25" fillId="0" borderId="83" xfId="0" applyNumberFormat="1" applyFont="1" applyBorder="1"/>
    <xf numFmtId="165" fontId="25" fillId="0" borderId="84" xfId="0" applyNumberFormat="1" applyFont="1" applyBorder="1"/>
    <xf numFmtId="0" fontId="24" fillId="0" borderId="0" xfId="0" applyFont="1" applyAlignment="1">
      <alignment horizontal="center" vertical="center" textRotation="90"/>
    </xf>
    <xf numFmtId="166" fontId="24" fillId="0" borderId="0" xfId="0" applyNumberFormat="1" applyFont="1" applyAlignment="1">
      <alignment horizontal="center"/>
    </xf>
    <xf numFmtId="165" fontId="40" fillId="0" borderId="16" xfId="0" applyNumberFormat="1" applyFont="1" applyBorder="1"/>
    <xf numFmtId="165" fontId="40" fillId="0" borderId="17" xfId="0" applyNumberFormat="1" applyFont="1" applyBorder="1"/>
    <xf numFmtId="165" fontId="40" fillId="0" borderId="22" xfId="0" applyNumberFormat="1" applyFont="1" applyBorder="1"/>
    <xf numFmtId="166" fontId="40" fillId="0" borderId="22" xfId="0" applyNumberFormat="1" applyFont="1" applyBorder="1"/>
    <xf numFmtId="14" fontId="22" fillId="0" borderId="96" xfId="0" applyNumberFormat="1" applyFont="1" applyBorder="1"/>
    <xf numFmtId="14" fontId="22" fillId="0" borderId="95" xfId="0" applyNumberFormat="1" applyFont="1" applyBorder="1"/>
    <xf numFmtId="165" fontId="25" fillId="0" borderId="97" xfId="0" applyNumberFormat="1" applyFont="1" applyBorder="1"/>
    <xf numFmtId="165" fontId="40" fillId="0" borderId="98" xfId="0" applyNumberFormat="1" applyFont="1" applyBorder="1"/>
    <xf numFmtId="165" fontId="22" fillId="0" borderId="98" xfId="0" applyNumberFormat="1" applyFont="1" applyBorder="1"/>
    <xf numFmtId="165" fontId="22" fillId="0" borderId="99" xfId="0" applyNumberFormat="1" applyFont="1" applyBorder="1"/>
    <xf numFmtId="165" fontId="22" fillId="0" borderId="100" xfId="0" applyNumberFormat="1" applyFont="1" applyBorder="1"/>
    <xf numFmtId="165" fontId="22" fillId="0" borderId="101" xfId="0" applyNumberFormat="1" applyFont="1" applyBorder="1"/>
    <xf numFmtId="165" fontId="22" fillId="0" borderId="102" xfId="0" applyNumberFormat="1" applyFont="1" applyBorder="1"/>
    <xf numFmtId="166" fontId="22" fillId="0" borderId="47" xfId="0" applyNumberFormat="1" applyFont="1" applyBorder="1"/>
    <xf numFmtId="166" fontId="22" fillId="0" borderId="103" xfId="0" applyNumberFormat="1" applyFont="1" applyBorder="1"/>
    <xf numFmtId="166" fontId="22" fillId="0" borderId="104" xfId="0" applyNumberFormat="1" applyFont="1" applyBorder="1"/>
    <xf numFmtId="166" fontId="25" fillId="0" borderId="104" xfId="0" applyNumberFormat="1" applyFont="1" applyBorder="1"/>
    <xf numFmtId="166" fontId="40" fillId="0" borderId="104" xfId="0" applyNumberFormat="1" applyFont="1" applyBorder="1"/>
    <xf numFmtId="166" fontId="22" fillId="0" borderId="105" xfId="0" applyNumberFormat="1" applyFont="1" applyBorder="1"/>
    <xf numFmtId="166" fontId="22" fillId="0" borderId="106" xfId="0" applyNumberFormat="1" applyFont="1" applyBorder="1"/>
    <xf numFmtId="166" fontId="22" fillId="0" borderId="107" xfId="0" applyNumberFormat="1" applyFont="1" applyBorder="1"/>
    <xf numFmtId="0" fontId="22" fillId="0" borderId="60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166" fontId="25" fillId="0" borderId="29" xfId="0" applyNumberFormat="1" applyFont="1" applyBorder="1"/>
    <xf numFmtId="166" fontId="40" fillId="0" borderId="29" xfId="0" applyNumberFormat="1" applyFont="1" applyBorder="1"/>
    <xf numFmtId="165" fontId="22" fillId="0" borderId="114" xfId="0" applyNumberFormat="1" applyFont="1" applyBorder="1"/>
    <xf numFmtId="166" fontId="22" fillId="0" borderId="115" xfId="0" applyNumberFormat="1" applyFont="1" applyBorder="1"/>
    <xf numFmtId="0" fontId="20" fillId="0" borderId="54" xfId="0" applyFont="1" applyBorder="1" applyAlignment="1">
      <alignment horizontal="left" wrapText="1"/>
    </xf>
    <xf numFmtId="0" fontId="20" fillId="0" borderId="55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0" fontId="20" fillId="0" borderId="57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58" xfId="0" applyFont="1" applyBorder="1" applyAlignment="1">
      <alignment horizontal="left" wrapText="1"/>
    </xf>
    <xf numFmtId="0" fontId="20" fillId="0" borderId="59" xfId="0" applyFont="1" applyBorder="1" applyAlignment="1">
      <alignment horizontal="left" wrapText="1"/>
    </xf>
    <xf numFmtId="0" fontId="20" fillId="0" borderId="60" xfId="0" applyFont="1" applyBorder="1" applyAlignment="1">
      <alignment horizontal="left" wrapText="1"/>
    </xf>
    <xf numFmtId="0" fontId="20" fillId="0" borderId="61" xfId="0" applyFont="1" applyBorder="1" applyAlignment="1">
      <alignment horizontal="left" wrapText="1"/>
    </xf>
    <xf numFmtId="0" fontId="23" fillId="26" borderId="62" xfId="0" applyFont="1" applyFill="1" applyBorder="1" applyAlignment="1">
      <alignment horizontal="left"/>
    </xf>
    <xf numFmtId="0" fontId="23" fillId="26" borderId="63" xfId="0" applyFont="1" applyFill="1" applyBorder="1" applyAlignment="1">
      <alignment horizontal="left"/>
    </xf>
    <xf numFmtId="0" fontId="34" fillId="0" borderId="54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3" fillId="0" borderId="59" xfId="34" applyFont="1" applyBorder="1" applyAlignment="1">
      <alignment horizontal="center"/>
    </xf>
    <xf numFmtId="0" fontId="33" fillId="0" borderId="60" xfId="34" applyFont="1" applyBorder="1" applyAlignment="1">
      <alignment horizontal="center"/>
    </xf>
    <xf numFmtId="0" fontId="33" fillId="0" borderId="61" xfId="34" applyFont="1" applyBorder="1" applyAlignment="1">
      <alignment horizontal="center"/>
    </xf>
    <xf numFmtId="0" fontId="23" fillId="0" borderId="0" xfId="0" applyFont="1" applyAlignment="1">
      <alignment horizontal="left"/>
    </xf>
    <xf numFmtId="1" fontId="28" fillId="0" borderId="50" xfId="38" applyNumberFormat="1" applyFont="1" applyBorder="1" applyAlignment="1">
      <alignment horizontal="center" vertical="center" textRotation="90" wrapText="1"/>
    </xf>
    <xf numFmtId="165" fontId="28" fillId="0" borderId="85" xfId="38" applyNumberFormat="1" applyFont="1" applyBorder="1" applyAlignment="1">
      <alignment horizontal="center" vertical="center" textRotation="90" wrapText="1"/>
    </xf>
    <xf numFmtId="165" fontId="28" fillId="0" borderId="87" xfId="38" applyNumberFormat="1" applyFont="1" applyBorder="1" applyAlignment="1">
      <alignment horizontal="center" vertical="center" textRotation="90" wrapText="1"/>
    </xf>
    <xf numFmtId="164" fontId="28" fillId="0" borderId="86" xfId="38" applyNumberFormat="1" applyFont="1" applyBorder="1" applyAlignment="1">
      <alignment horizontal="center" vertical="center" textRotation="90" wrapText="1"/>
    </xf>
    <xf numFmtId="164" fontId="28" fillId="0" borderId="88" xfId="38" applyNumberFormat="1" applyFont="1" applyBorder="1" applyAlignment="1">
      <alignment horizontal="center" vertical="center" textRotation="90" wrapText="1"/>
    </xf>
    <xf numFmtId="1" fontId="39" fillId="0" borderId="50" xfId="38" applyNumberFormat="1" applyFont="1" applyBorder="1" applyAlignment="1">
      <alignment horizontal="center" vertical="center" textRotation="90" wrapText="1"/>
    </xf>
    <xf numFmtId="1" fontId="29" fillId="0" borderId="53" xfId="38" applyNumberFormat="1" applyFont="1" applyBorder="1" applyAlignment="1">
      <alignment horizontal="center" vertical="center" textRotation="90" wrapText="1"/>
    </xf>
    <xf numFmtId="0" fontId="24" fillId="0" borderId="64" xfId="0" applyFont="1" applyBorder="1" applyAlignment="1">
      <alignment horizontal="left"/>
    </xf>
    <xf numFmtId="0" fontId="22" fillId="0" borderId="57" xfId="0" applyFont="1" applyBorder="1" applyAlignment="1">
      <alignment horizontal="right"/>
    </xf>
    <xf numFmtId="0" fontId="22" fillId="0" borderId="0" xfId="0" applyFont="1" applyAlignment="1">
      <alignment horizontal="right"/>
    </xf>
    <xf numFmtId="166" fontId="28" fillId="0" borderId="50" xfId="38" applyNumberFormat="1" applyFont="1" applyBorder="1" applyAlignment="1">
      <alignment horizontal="center" vertical="center" textRotation="90"/>
    </xf>
    <xf numFmtId="166" fontId="27" fillId="0" borderId="50" xfId="0" applyNumberFormat="1" applyFont="1" applyBorder="1" applyAlignment="1">
      <alignment horizontal="center" vertical="center" textRotation="90"/>
    </xf>
    <xf numFmtId="49" fontId="28" fillId="0" borderId="50" xfId="38" applyNumberFormat="1" applyFont="1" applyBorder="1" applyAlignment="1">
      <alignment horizontal="center" vertical="center"/>
    </xf>
    <xf numFmtId="164" fontId="27" fillId="0" borderId="65" xfId="38" applyNumberFormat="1" applyFont="1" applyBorder="1" applyAlignment="1">
      <alignment horizontal="center" vertical="center"/>
    </xf>
    <xf numFmtId="164" fontId="27" fillId="0" borderId="50" xfId="38" applyNumberFormat="1" applyFont="1" applyBorder="1" applyAlignment="1">
      <alignment horizontal="center" vertical="center"/>
    </xf>
    <xf numFmtId="1" fontId="28" fillId="0" borderId="52" xfId="38" applyNumberFormat="1" applyFont="1" applyBorder="1" applyAlignment="1">
      <alignment horizontal="center" vertical="center" textRotation="90" wrapText="1"/>
    </xf>
    <xf numFmtId="1" fontId="28" fillId="0" borderId="53" xfId="38" applyNumberFormat="1" applyFont="1" applyBorder="1" applyAlignment="1">
      <alignment horizontal="center" vertical="center" textRotation="90" wrapText="1"/>
    </xf>
    <xf numFmtId="0" fontId="22" fillId="0" borderId="0" xfId="0" applyFont="1" applyAlignment="1">
      <alignment horizontal="left"/>
    </xf>
    <xf numFmtId="0" fontId="22" fillId="0" borderId="58" xfId="0" applyFont="1" applyBorder="1" applyAlignment="1">
      <alignment horizontal="left"/>
    </xf>
    <xf numFmtId="0" fontId="22" fillId="0" borderId="60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7" fillId="0" borderId="50" xfId="0" applyFont="1" applyBorder="1" applyAlignment="1">
      <alignment horizontal="center" vertical="center" textRotation="90"/>
    </xf>
    <xf numFmtId="0" fontId="27" fillId="0" borderId="65" xfId="0" applyFont="1" applyBorder="1" applyAlignment="1">
      <alignment horizontal="center" vertical="center" textRotation="90"/>
    </xf>
    <xf numFmtId="166" fontId="22" fillId="0" borderId="37" xfId="0" applyNumberFormat="1" applyFont="1" applyBorder="1" applyAlignment="1">
      <alignment horizontal="center"/>
    </xf>
    <xf numFmtId="166" fontId="22" fillId="0" borderId="38" xfId="0" applyNumberFormat="1" applyFont="1" applyBorder="1" applyAlignment="1">
      <alignment horizontal="center"/>
    </xf>
    <xf numFmtId="0" fontId="24" fillId="0" borderId="57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5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4" fillId="0" borderId="60" xfId="0" applyFont="1" applyBorder="1" applyAlignment="1">
      <alignment horizontal="left"/>
    </xf>
    <xf numFmtId="166" fontId="24" fillId="0" borderId="60" xfId="0" applyNumberFormat="1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37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4" xfId="0" applyFont="1" applyBorder="1" applyAlignment="1">
      <alignment horizontal="center" textRotation="45"/>
    </xf>
    <xf numFmtId="0" fontId="22" fillId="0" borderId="55" xfId="0" applyFont="1" applyBorder="1" applyAlignment="1">
      <alignment horizontal="center" textRotation="45"/>
    </xf>
    <xf numFmtId="0" fontId="22" fillId="0" borderId="57" xfId="0" applyFont="1" applyBorder="1" applyAlignment="1">
      <alignment horizontal="center" textRotation="45"/>
    </xf>
    <xf numFmtId="0" fontId="22" fillId="0" borderId="0" xfId="0" applyFont="1" applyAlignment="1">
      <alignment horizontal="center" textRotation="45"/>
    </xf>
    <xf numFmtId="0" fontId="22" fillId="0" borderId="59" xfId="0" applyFont="1" applyBorder="1" applyAlignment="1">
      <alignment horizontal="center" textRotation="45"/>
    </xf>
    <xf numFmtId="0" fontId="22" fillId="0" borderId="60" xfId="0" applyFont="1" applyBorder="1" applyAlignment="1">
      <alignment horizontal="center" textRotation="45"/>
    </xf>
    <xf numFmtId="0" fontId="27" fillId="0" borderId="52" xfId="0" applyFont="1" applyBorder="1" applyAlignment="1">
      <alignment horizontal="center" vertical="center" textRotation="90"/>
    </xf>
    <xf numFmtId="0" fontId="24" fillId="0" borderId="65" xfId="0" applyFont="1" applyBorder="1" applyAlignment="1">
      <alignment horizontal="center" vertical="center" textRotation="90"/>
    </xf>
    <xf numFmtId="0" fontId="24" fillId="0" borderId="66" xfId="0" applyFont="1" applyBorder="1" applyAlignment="1">
      <alignment horizontal="center" vertical="center" textRotation="90"/>
    </xf>
    <xf numFmtId="0" fontId="24" fillId="0" borderId="67" xfId="0" applyFont="1" applyBorder="1" applyAlignment="1">
      <alignment horizontal="center" vertical="center" textRotation="90"/>
    </xf>
    <xf numFmtId="0" fontId="26" fillId="0" borderId="55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0" fontId="22" fillId="0" borderId="6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1" fillId="0" borderId="52" xfId="0" applyFont="1" applyBorder="1" applyAlignment="1">
      <alignment horizontal="left" wrapText="1"/>
    </xf>
    <xf numFmtId="0" fontId="21" fillId="0" borderId="64" xfId="0" applyFont="1" applyBorder="1" applyAlignment="1">
      <alignment horizontal="left" wrapText="1"/>
    </xf>
    <xf numFmtId="0" fontId="21" fillId="0" borderId="53" xfId="0" applyFont="1" applyBorder="1" applyAlignment="1">
      <alignment horizontal="left" wrapText="1"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2" fillId="24" borderId="111" xfId="0" applyFont="1" applyFill="1" applyBorder="1" applyAlignment="1">
      <alignment horizontal="center" vertical="center" textRotation="90"/>
    </xf>
    <xf numFmtId="0" fontId="32" fillId="24" borderId="112" xfId="0" applyFont="1" applyFill="1" applyBorder="1" applyAlignment="1">
      <alignment horizontal="center" vertical="center" textRotation="90"/>
    </xf>
    <xf numFmtId="0" fontId="32" fillId="24" borderId="113" xfId="0" applyFont="1" applyFill="1" applyBorder="1" applyAlignment="1">
      <alignment horizontal="center" vertical="center" textRotation="90"/>
    </xf>
    <xf numFmtId="0" fontId="32" fillId="24" borderId="108" xfId="0" applyFont="1" applyFill="1" applyBorder="1" applyAlignment="1">
      <alignment horizontal="center"/>
    </xf>
    <xf numFmtId="0" fontId="32" fillId="24" borderId="109" xfId="0" applyFont="1" applyFill="1" applyBorder="1" applyAlignment="1">
      <alignment horizontal="center"/>
    </xf>
    <xf numFmtId="0" fontId="32" fillId="24" borderId="110" xfId="0" applyFont="1" applyFill="1" applyBorder="1" applyAlignment="1">
      <alignment horizontal="center"/>
    </xf>
    <xf numFmtId="0" fontId="20" fillId="0" borderId="54" xfId="0" applyFont="1" applyBorder="1" applyAlignment="1">
      <alignment horizontal="center" textRotation="45"/>
    </xf>
    <xf numFmtId="0" fontId="20" fillId="0" borderId="55" xfId="0" applyFont="1" applyBorder="1" applyAlignment="1">
      <alignment horizontal="center" textRotation="45"/>
    </xf>
    <xf numFmtId="0" fontId="20" fillId="0" borderId="57" xfId="0" applyFont="1" applyBorder="1" applyAlignment="1">
      <alignment horizontal="center" textRotation="45"/>
    </xf>
    <xf numFmtId="0" fontId="20" fillId="0" borderId="0" xfId="0" applyFont="1" applyAlignment="1">
      <alignment horizontal="center" textRotation="45"/>
    </xf>
    <xf numFmtId="0" fontId="20" fillId="0" borderId="59" xfId="0" applyFont="1" applyBorder="1" applyAlignment="1">
      <alignment horizontal="center" textRotation="45"/>
    </xf>
    <xf numFmtId="0" fontId="20" fillId="0" borderId="60" xfId="0" applyFont="1" applyBorder="1" applyAlignment="1">
      <alignment horizontal="center" textRotation="45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58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20" fillId="0" borderId="6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38" xfId="0" applyFont="1" applyBorder="1" applyAlignment="1">
      <alignment horizontal="right"/>
    </xf>
    <xf numFmtId="0" fontId="32" fillId="0" borderId="37" xfId="0" applyFont="1" applyBorder="1" applyAlignment="1">
      <alignment horizontal="left"/>
    </xf>
    <xf numFmtId="0" fontId="31" fillId="0" borderId="60" xfId="0" applyFont="1" applyBorder="1" applyAlignment="1">
      <alignment horizontal="center"/>
    </xf>
    <xf numFmtId="0" fontId="31" fillId="0" borderId="64" xfId="0" applyFont="1" applyBorder="1" applyAlignment="1">
      <alignment horizontal="left"/>
    </xf>
    <xf numFmtId="0" fontId="1" fillId="0" borderId="0" xfId="0" applyFont="1" applyAlignment="1">
      <alignment horizontal="right"/>
    </xf>
    <xf numFmtId="14" fontId="31" fillId="0" borderId="64" xfId="0" applyNumberFormat="1" applyFont="1" applyBorder="1" applyAlignment="1">
      <alignment horizontal="left"/>
    </xf>
    <xf numFmtId="0" fontId="38" fillId="0" borderId="52" xfId="0" applyFont="1" applyBorder="1" applyAlignment="1">
      <alignment horizontal="center"/>
    </xf>
    <xf numFmtId="0" fontId="38" fillId="0" borderId="64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22" fillId="0" borderId="68" xfId="0" applyFont="1" applyBorder="1" applyAlignment="1">
      <alignment horizontal="left"/>
    </xf>
    <xf numFmtId="0" fontId="22" fillId="0" borderId="69" xfId="0" applyFont="1" applyBorder="1" applyAlignment="1">
      <alignment horizontal="left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165" fontId="22" fillId="0" borderId="69" xfId="0" applyNumberFormat="1" applyFont="1" applyBorder="1"/>
    <xf numFmtId="0" fontId="22" fillId="0" borderId="69" xfId="0" applyFont="1" applyBorder="1"/>
    <xf numFmtId="14" fontId="22" fillId="0" borderId="71" xfId="0" applyNumberFormat="1" applyFont="1" applyBorder="1" applyAlignment="1">
      <alignment horizontal="left"/>
    </xf>
    <xf numFmtId="14" fontId="22" fillId="0" borderId="72" xfId="0" applyNumberFormat="1" applyFont="1" applyBorder="1" applyAlignment="1">
      <alignment horizontal="left"/>
    </xf>
    <xf numFmtId="165" fontId="22" fillId="0" borderId="72" xfId="0" applyNumberFormat="1" applyFont="1" applyBorder="1"/>
    <xf numFmtId="0" fontId="22" fillId="0" borderId="72" xfId="0" applyFont="1" applyBorder="1"/>
    <xf numFmtId="165" fontId="22" fillId="0" borderId="72" xfId="0" applyNumberFormat="1" applyFont="1" applyBorder="1" applyAlignment="1">
      <alignment horizontal="center"/>
    </xf>
    <xf numFmtId="165" fontId="22" fillId="0" borderId="73" xfId="0" applyNumberFormat="1" applyFont="1" applyBorder="1" applyAlignment="1">
      <alignment horizontal="center"/>
    </xf>
    <xf numFmtId="14" fontId="22" fillId="0" borderId="74" xfId="0" applyNumberFormat="1" applyFont="1" applyBorder="1" applyAlignment="1">
      <alignment horizontal="left"/>
    </xf>
    <xf numFmtId="14" fontId="22" fillId="0" borderId="51" xfId="0" applyNumberFormat="1" applyFont="1" applyBorder="1" applyAlignment="1">
      <alignment horizontal="left"/>
    </xf>
    <xf numFmtId="165" fontId="22" fillId="0" borderId="51" xfId="0" applyNumberFormat="1" applyFont="1" applyBorder="1"/>
    <xf numFmtId="0" fontId="22" fillId="0" borderId="51" xfId="0" applyFont="1" applyBorder="1"/>
    <xf numFmtId="165" fontId="22" fillId="0" borderId="51" xfId="0" applyNumberFormat="1" applyFont="1" applyBorder="1" applyAlignment="1">
      <alignment horizontal="center"/>
    </xf>
    <xf numFmtId="165" fontId="22" fillId="0" borderId="75" xfId="0" applyNumberFormat="1" applyFont="1" applyBorder="1" applyAlignment="1">
      <alignment horizontal="center"/>
    </xf>
    <xf numFmtId="14" fontId="22" fillId="0" borderId="76" xfId="0" applyNumberFormat="1" applyFont="1" applyBorder="1" applyAlignment="1">
      <alignment horizontal="left"/>
    </xf>
    <xf numFmtId="14" fontId="22" fillId="0" borderId="77" xfId="0" applyNumberFormat="1" applyFont="1" applyBorder="1" applyAlignment="1">
      <alignment horizontal="left"/>
    </xf>
    <xf numFmtId="165" fontId="22" fillId="0" borderId="77" xfId="0" applyNumberFormat="1" applyFont="1" applyBorder="1"/>
    <xf numFmtId="0" fontId="22" fillId="0" borderId="77" xfId="0" applyFont="1" applyBorder="1"/>
    <xf numFmtId="165" fontId="22" fillId="0" borderId="77" xfId="0" applyNumberFormat="1" applyFont="1" applyBorder="1" applyAlignment="1">
      <alignment horizontal="center"/>
    </xf>
    <xf numFmtId="165" fontId="22" fillId="0" borderId="78" xfId="0" applyNumberFormat="1" applyFont="1" applyBorder="1" applyAlignment="1">
      <alignment horizontal="center"/>
    </xf>
  </cellXfs>
  <cellStyles count="44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9" builtinId="10" customBuiltin="1"/>
    <cellStyle name="Dobro" xfId="29" builtinId="26" customBuiltin="1"/>
    <cellStyle name="Hiperveza" xfId="34" builtinId="8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Loše" xfId="25" builtinId="27" customBuiltin="1"/>
    <cellStyle name="Naslov" xfId="41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7" builtinId="28" customBuiltin="1"/>
    <cellStyle name="Normal_siječanj" xfId="38" xr:uid="{00000000-0005-0000-0000-000026000000}"/>
    <cellStyle name="Normalno" xfId="0" builtinId="0"/>
    <cellStyle name="Povezana ćelija" xfId="36" builtinId="24" customBuiltin="1"/>
    <cellStyle name="Provjera ćelije" xfId="27" builtinId="23" customBuiltin="1"/>
    <cellStyle name="Tekst objašnjenja" xfId="28" builtinId="53" customBuiltin="1"/>
    <cellStyle name="Tekst upozorenja" xfId="43" builtinId="11" customBuiltin="1"/>
    <cellStyle name="Ukupni zbroj" xfId="42" builtinId="25" customBuiltin="1"/>
    <cellStyle name="Unos" xfId="35" builtinId="20" customBuiltin="1"/>
  </cellStyles>
  <dxfs count="271">
    <dxf>
      <fill>
        <patternFill>
          <bgColor indexed="47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 patternType="lightGray">
          <fgColor rgb="FF00FF0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idtech.hr/odrzavanje-i-upravljanje-it-sustavom" TargetMode="External"/><Relationship Id="rId7" Type="http://schemas.openxmlformats.org/officeDocument/2006/relationships/hyperlink" Target="https://idtech.hr/cloud-usluge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idtech.hr/za-synesis-korisnike" TargetMode="External"/><Relationship Id="rId5" Type="http://schemas.openxmlformats.org/officeDocument/2006/relationships/hyperlink" Target="https://gdpr-osijek.eu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idtech.hr/udaljeni-rad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hyperlink" Target="https://gdpr-osijek.eu/" TargetMode="External"/><Relationship Id="rId7" Type="http://schemas.openxmlformats.org/officeDocument/2006/relationships/hyperlink" Target="https://idtech.hr/cloud-usluge" TargetMode="Externa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https://www.idtech.hr/inveo-p" TargetMode="External"/><Relationship Id="rId6" Type="http://schemas.openxmlformats.org/officeDocument/2006/relationships/image" Target="../media/image8.png"/><Relationship Id="rId11" Type="http://schemas.openxmlformats.org/officeDocument/2006/relationships/hyperlink" Target="https://idtech.hr/udaljeni-rad" TargetMode="External"/><Relationship Id="rId5" Type="http://schemas.openxmlformats.org/officeDocument/2006/relationships/hyperlink" Target="https://idtech.hr/odrzavanje-i-upravljanje-it-sustavom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7.png"/><Relationship Id="rId9" Type="http://schemas.openxmlformats.org/officeDocument/2006/relationships/hyperlink" Target="https://idtech.hr/za-synesis-korisnik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17</xdr:row>
      <xdr:rowOff>85725</xdr:rowOff>
    </xdr:from>
    <xdr:to>
      <xdr:col>1</xdr:col>
      <xdr:colOff>1714500</xdr:colOff>
      <xdr:row>17</xdr:row>
      <xdr:rowOff>581025</xdr:rowOff>
    </xdr:to>
    <xdr:pic>
      <xdr:nvPicPr>
        <xdr:cNvPr id="2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E01711-691F-4B5D-9C07-6E37087C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527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21</xdr:row>
      <xdr:rowOff>19050</xdr:rowOff>
    </xdr:from>
    <xdr:to>
      <xdr:col>1</xdr:col>
      <xdr:colOff>1590675</xdr:colOff>
      <xdr:row>21</xdr:row>
      <xdr:rowOff>714375</xdr:rowOff>
    </xdr:to>
    <xdr:pic>
      <xdr:nvPicPr>
        <xdr:cNvPr id="3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739ED6B-A5DE-4B40-83C1-28935FA5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48175"/>
          <a:ext cx="1514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238125</xdr:colOff>
      <xdr:row>19</xdr:row>
      <xdr:rowOff>0</xdr:rowOff>
    </xdr:from>
    <xdr:to>
      <xdr:col>4</xdr:col>
      <xdr:colOff>1476375</xdr:colOff>
      <xdr:row>20</xdr:row>
      <xdr:rowOff>0</xdr:rowOff>
    </xdr:to>
    <xdr:pic>
      <xdr:nvPicPr>
        <xdr:cNvPr id="4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3E657B-747A-4B90-99A1-795A6ED5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00450"/>
          <a:ext cx="1238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21</xdr:row>
      <xdr:rowOff>9525</xdr:rowOff>
    </xdr:from>
    <xdr:to>
      <xdr:col>4</xdr:col>
      <xdr:colOff>1600200</xdr:colOff>
      <xdr:row>21</xdr:row>
      <xdr:rowOff>714375</xdr:rowOff>
    </xdr:to>
    <xdr:pic>
      <xdr:nvPicPr>
        <xdr:cNvPr id="5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ABAC723-4BCB-4798-A137-F5FE3C3C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438650"/>
          <a:ext cx="1514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250485</xdr:colOff>
      <xdr:row>17</xdr:row>
      <xdr:rowOff>41957</xdr:rowOff>
    </xdr:from>
    <xdr:to>
      <xdr:col>4</xdr:col>
      <xdr:colOff>1248618</xdr:colOff>
      <xdr:row>17</xdr:row>
      <xdr:rowOff>606592</xdr:rowOff>
    </xdr:to>
    <xdr:pic>
      <xdr:nvPicPr>
        <xdr:cNvPr id="6" name="Slika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BF71038-D4CE-4D9E-823A-ED883678D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13060" y="2908982"/>
          <a:ext cx="998133" cy="564635"/>
        </a:xfrm>
        <a:prstGeom prst="rect">
          <a:avLst/>
        </a:prstGeom>
      </xdr:spPr>
    </xdr:pic>
    <xdr:clientData/>
  </xdr:twoCellAnchor>
  <xdr:twoCellAnchor editAs="oneCell">
    <xdr:from>
      <xdr:col>1</xdr:col>
      <xdr:colOff>289891</xdr:colOff>
      <xdr:row>19</xdr:row>
      <xdr:rowOff>16567</xdr:rowOff>
    </xdr:from>
    <xdr:to>
      <xdr:col>1</xdr:col>
      <xdr:colOff>1308651</xdr:colOff>
      <xdr:row>19</xdr:row>
      <xdr:rowOff>719304</xdr:rowOff>
    </xdr:to>
    <xdr:pic>
      <xdr:nvPicPr>
        <xdr:cNvPr id="7" name="Slika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4CDA9AF-113F-4CCC-8221-54D71800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491" y="3617017"/>
          <a:ext cx="1018760" cy="7027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23</xdr:row>
      <xdr:rowOff>47625</xdr:rowOff>
    </xdr:from>
    <xdr:to>
      <xdr:col>3</xdr:col>
      <xdr:colOff>847725</xdr:colOff>
      <xdr:row>25</xdr:row>
      <xdr:rowOff>161925</xdr:rowOff>
    </xdr:to>
    <xdr:pic>
      <xdr:nvPicPr>
        <xdr:cNvPr id="2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DCDEB-64A7-4924-8F2E-7651E1FE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5314950"/>
          <a:ext cx="1619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27</xdr:row>
      <xdr:rowOff>142875</xdr:rowOff>
    </xdr:from>
    <xdr:to>
      <xdr:col>6</xdr:col>
      <xdr:colOff>476250</xdr:colOff>
      <xdr:row>31</xdr:row>
      <xdr:rowOff>0</xdr:rowOff>
    </xdr:to>
    <xdr:pic>
      <xdr:nvPicPr>
        <xdr:cNvPr id="3" name="Pictur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B1CAC3-84A1-48DC-96C2-F560ACA6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172200"/>
          <a:ext cx="1047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33</xdr:row>
      <xdr:rowOff>9525</xdr:rowOff>
    </xdr:from>
    <xdr:to>
      <xdr:col>3</xdr:col>
      <xdr:colOff>571500</xdr:colOff>
      <xdr:row>35</xdr:row>
      <xdr:rowOff>171450</xdr:rowOff>
    </xdr:to>
    <xdr:pic>
      <xdr:nvPicPr>
        <xdr:cNvPr id="4" name="Pictur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B017DB-C954-4060-A0D8-28520DC8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181850"/>
          <a:ext cx="1190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33</xdr:row>
      <xdr:rowOff>28575</xdr:rowOff>
    </xdr:from>
    <xdr:to>
      <xdr:col>6</xdr:col>
      <xdr:colOff>466725</xdr:colOff>
      <xdr:row>35</xdr:row>
      <xdr:rowOff>171450</xdr:rowOff>
    </xdr:to>
    <xdr:pic>
      <xdr:nvPicPr>
        <xdr:cNvPr id="5" name="Pictur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3AEA4E7-987C-4ED8-B27F-9506E7A6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7200900"/>
          <a:ext cx="11334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447265</xdr:colOff>
      <xdr:row>28</xdr:row>
      <xdr:rowOff>1</xdr:rowOff>
    </xdr:from>
    <xdr:to>
      <xdr:col>3</xdr:col>
      <xdr:colOff>372721</xdr:colOff>
      <xdr:row>31</xdr:row>
      <xdr:rowOff>995</xdr:rowOff>
    </xdr:to>
    <xdr:pic>
      <xdr:nvPicPr>
        <xdr:cNvPr id="6" name="Slika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A8ED8ED-904A-481F-8091-52CCA1415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76015" y="6219826"/>
          <a:ext cx="830331" cy="572494"/>
        </a:xfrm>
        <a:prstGeom prst="rect">
          <a:avLst/>
        </a:prstGeom>
      </xdr:spPr>
    </xdr:pic>
    <xdr:clientData/>
  </xdr:twoCellAnchor>
  <xdr:twoCellAnchor editAs="oneCell">
    <xdr:from>
      <xdr:col>5</xdr:col>
      <xdr:colOff>438979</xdr:colOff>
      <xdr:row>23</xdr:row>
      <xdr:rowOff>0</xdr:rowOff>
    </xdr:from>
    <xdr:to>
      <xdr:col>6</xdr:col>
      <xdr:colOff>446512</xdr:colOff>
      <xdr:row>25</xdr:row>
      <xdr:rowOff>183635</xdr:rowOff>
    </xdr:to>
    <xdr:pic>
      <xdr:nvPicPr>
        <xdr:cNvPr id="7" name="Slika 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79072F4-00C1-4938-BFF9-07A5C50EA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582354" y="5267325"/>
          <a:ext cx="998133" cy="564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48"/>
  <sheetViews>
    <sheetView showGridLines="0" tabSelected="1" zoomScale="115" zoomScaleNormal="115" workbookViewId="0">
      <selection activeCell="H20" sqref="H20"/>
    </sheetView>
  </sheetViews>
  <sheetFormatPr defaultRowHeight="15" x14ac:dyDescent="0.3"/>
  <cols>
    <col min="1" max="1" width="9.140625" style="1"/>
    <col min="2" max="2" width="26" style="1" customWidth="1"/>
    <col min="3" max="3" width="39.5703125" style="1" customWidth="1"/>
    <col min="4" max="4" width="5.7109375" style="1" customWidth="1"/>
    <col min="5" max="5" width="26" style="1" customWidth="1"/>
    <col min="6" max="6" width="39.5703125" style="1" customWidth="1"/>
    <col min="7" max="16384" width="9.140625" style="1"/>
  </cols>
  <sheetData>
    <row r="2" spans="2:8" x14ac:dyDescent="0.3">
      <c r="B2" s="138" t="s">
        <v>69</v>
      </c>
      <c r="C2" s="139"/>
      <c r="D2" s="140"/>
      <c r="E2" s="65"/>
      <c r="F2" s="65"/>
      <c r="G2" s="65"/>
      <c r="H2" s="65"/>
    </row>
    <row r="3" spans="2:8" x14ac:dyDescent="0.3">
      <c r="B3" s="141" t="s">
        <v>70</v>
      </c>
      <c r="C3" s="142"/>
      <c r="D3" s="143"/>
      <c r="E3" s="66"/>
      <c r="F3" s="66"/>
      <c r="G3" s="66"/>
      <c r="H3" s="66"/>
    </row>
    <row r="5" spans="2:8" ht="21" customHeight="1" x14ac:dyDescent="0.3">
      <c r="B5" s="8" t="s">
        <v>37</v>
      </c>
      <c r="C5" s="10" t="s">
        <v>37</v>
      </c>
      <c r="F5" s="82"/>
    </row>
    <row r="6" spans="2:8" ht="21" customHeight="1" x14ac:dyDescent="0.3">
      <c r="B6" s="9" t="s">
        <v>38</v>
      </c>
      <c r="C6" s="22">
        <v>11111111111</v>
      </c>
      <c r="F6" s="75"/>
    </row>
    <row r="7" spans="2:8" ht="21" customHeight="1" x14ac:dyDescent="0.3">
      <c r="B7" s="9" t="s">
        <v>39</v>
      </c>
      <c r="C7" s="11" t="s">
        <v>50</v>
      </c>
      <c r="F7" s="82"/>
    </row>
    <row r="8" spans="2:8" ht="21" customHeight="1" x14ac:dyDescent="0.3">
      <c r="B8" s="9" t="s">
        <v>40</v>
      </c>
      <c r="C8" s="11" t="s">
        <v>51</v>
      </c>
      <c r="F8" s="82"/>
    </row>
    <row r="11" spans="2:8" ht="17.25" customHeight="1" x14ac:dyDescent="0.3">
      <c r="B11" s="8" t="s">
        <v>0</v>
      </c>
      <c r="C11" s="10" t="s">
        <v>52</v>
      </c>
      <c r="F11" s="82"/>
    </row>
    <row r="12" spans="2:8" ht="17.25" customHeight="1" x14ac:dyDescent="0.3">
      <c r="B12" s="9" t="s">
        <v>1</v>
      </c>
      <c r="C12" s="22">
        <v>12345678911</v>
      </c>
      <c r="F12" s="75"/>
    </row>
    <row r="13" spans="2:8" ht="17.25" customHeight="1" x14ac:dyDescent="0.3">
      <c r="C13" s="75"/>
      <c r="F13" s="75"/>
    </row>
    <row r="14" spans="2:8" ht="17.25" customHeight="1" x14ac:dyDescent="0.3">
      <c r="B14" s="9" t="s">
        <v>114</v>
      </c>
      <c r="C14" s="22" t="s">
        <v>116</v>
      </c>
      <c r="F14" s="75"/>
    </row>
    <row r="15" spans="2:8" ht="17.25" customHeight="1" x14ac:dyDescent="0.3">
      <c r="B15" s="9" t="s">
        <v>115</v>
      </c>
      <c r="C15" s="22" t="s">
        <v>117</v>
      </c>
      <c r="F15" s="75"/>
    </row>
    <row r="16" spans="2:8" ht="17.25" customHeight="1" x14ac:dyDescent="0.3">
      <c r="C16" s="75"/>
      <c r="F16" s="75"/>
    </row>
    <row r="17" spans="2:6" ht="17.25" customHeight="1" x14ac:dyDescent="0.3">
      <c r="C17" s="75"/>
      <c r="F17" s="75"/>
    </row>
    <row r="18" spans="2:6" ht="49.5" customHeight="1" x14ac:dyDescent="0.3">
      <c r="B18" s="76"/>
      <c r="C18" s="79" t="s">
        <v>99</v>
      </c>
      <c r="E18" s="76"/>
      <c r="F18" s="79" t="s">
        <v>121</v>
      </c>
    </row>
    <row r="19" spans="2:6" ht="8.25" customHeight="1" x14ac:dyDescent="0.3">
      <c r="C19" s="75"/>
      <c r="F19" s="75"/>
    </row>
    <row r="20" spans="2:6" ht="57" customHeight="1" x14ac:dyDescent="0.3">
      <c r="B20" s="78"/>
      <c r="C20" s="79" t="s">
        <v>122</v>
      </c>
      <c r="E20" s="78"/>
      <c r="F20" s="79" t="s">
        <v>100</v>
      </c>
    </row>
    <row r="21" spans="2:6" ht="8.25" customHeight="1" x14ac:dyDescent="0.3">
      <c r="C21" s="75"/>
      <c r="F21" s="75"/>
    </row>
    <row r="22" spans="2:6" ht="57" customHeight="1" x14ac:dyDescent="0.3">
      <c r="B22" s="78"/>
      <c r="C22" s="79" t="s">
        <v>96</v>
      </c>
      <c r="E22" s="78"/>
      <c r="F22" s="77" t="s">
        <v>123</v>
      </c>
    </row>
    <row r="23" spans="2:6" ht="8.25" customHeight="1" x14ac:dyDescent="0.3">
      <c r="C23" s="75"/>
      <c r="F23" s="75"/>
    </row>
    <row r="26" spans="2:6" x14ac:dyDescent="0.3">
      <c r="B26" s="136" t="s">
        <v>2</v>
      </c>
      <c r="C26" s="137"/>
      <c r="E26" s="144"/>
      <c r="F26" s="144"/>
    </row>
    <row r="27" spans="2:6" x14ac:dyDescent="0.3">
      <c r="B27" s="4">
        <v>44927</v>
      </c>
      <c r="C27" s="5" t="s">
        <v>3</v>
      </c>
      <c r="E27" s="83"/>
    </row>
    <row r="28" spans="2:6" x14ac:dyDescent="0.3">
      <c r="B28" s="4">
        <v>44932</v>
      </c>
      <c r="C28" s="5" t="s">
        <v>4</v>
      </c>
      <c r="E28" s="83"/>
    </row>
    <row r="29" spans="2:6" x14ac:dyDescent="0.3">
      <c r="B29" s="4">
        <v>45025</v>
      </c>
      <c r="C29" s="5" t="s">
        <v>5</v>
      </c>
      <c r="E29" s="83"/>
    </row>
    <row r="30" spans="2:6" x14ac:dyDescent="0.3">
      <c r="B30" s="4">
        <v>45026</v>
      </c>
      <c r="C30" s="5" t="s">
        <v>6</v>
      </c>
      <c r="E30" s="83"/>
    </row>
    <row r="31" spans="2:6" x14ac:dyDescent="0.3">
      <c r="B31" s="4">
        <v>45047</v>
      </c>
      <c r="C31" s="5" t="s">
        <v>7</v>
      </c>
      <c r="E31" s="83"/>
    </row>
    <row r="32" spans="2:6" x14ac:dyDescent="0.3">
      <c r="B32" s="4">
        <v>45076</v>
      </c>
      <c r="C32" s="5" t="s">
        <v>9</v>
      </c>
      <c r="E32" s="83"/>
    </row>
    <row r="33" spans="2:5" x14ac:dyDescent="0.3">
      <c r="B33" s="4">
        <v>45085</v>
      </c>
      <c r="C33" s="5" t="s">
        <v>97</v>
      </c>
      <c r="E33" s="83"/>
    </row>
    <row r="34" spans="2:5" x14ac:dyDescent="0.3">
      <c r="B34" s="4">
        <v>45099</v>
      </c>
      <c r="C34" s="5" t="s">
        <v>8</v>
      </c>
      <c r="E34" s="83"/>
    </row>
    <row r="35" spans="2:5" x14ac:dyDescent="0.3">
      <c r="B35" s="4">
        <v>45143</v>
      </c>
      <c r="C35" s="5" t="s">
        <v>10</v>
      </c>
      <c r="E35" s="83"/>
    </row>
    <row r="36" spans="2:5" x14ac:dyDescent="0.3">
      <c r="B36" s="4">
        <v>45153</v>
      </c>
      <c r="C36" s="5" t="s">
        <v>11</v>
      </c>
      <c r="E36" s="83"/>
    </row>
    <row r="37" spans="2:5" x14ac:dyDescent="0.3">
      <c r="B37" s="4">
        <v>45231</v>
      </c>
      <c r="C37" s="5" t="s">
        <v>12</v>
      </c>
      <c r="E37" s="83"/>
    </row>
    <row r="38" spans="2:5" x14ac:dyDescent="0.3">
      <c r="B38" s="4">
        <v>45248</v>
      </c>
      <c r="C38" s="5" t="s">
        <v>98</v>
      </c>
      <c r="E38" s="83"/>
    </row>
    <row r="39" spans="2:5" x14ac:dyDescent="0.3">
      <c r="B39" s="4">
        <v>45285</v>
      </c>
      <c r="C39" s="5" t="s">
        <v>13</v>
      </c>
      <c r="E39" s="83"/>
    </row>
    <row r="40" spans="2:5" x14ac:dyDescent="0.3">
      <c r="B40" s="4">
        <v>45286</v>
      </c>
      <c r="C40" s="5" t="s">
        <v>14</v>
      </c>
      <c r="E40" s="83"/>
    </row>
    <row r="41" spans="2:5" x14ac:dyDescent="0.3">
      <c r="B41" s="4"/>
      <c r="C41" s="5"/>
      <c r="E41" s="83"/>
    </row>
    <row r="42" spans="2:5" x14ac:dyDescent="0.3">
      <c r="B42" s="6"/>
      <c r="C42" s="7"/>
    </row>
    <row r="44" spans="2:5" ht="15" customHeight="1" x14ac:dyDescent="0.3">
      <c r="B44" s="127" t="s">
        <v>71</v>
      </c>
      <c r="C44" s="128"/>
      <c r="D44" s="129"/>
    </row>
    <row r="45" spans="2:5" x14ac:dyDescent="0.3">
      <c r="B45" s="130"/>
      <c r="C45" s="131"/>
      <c r="D45" s="132"/>
    </row>
    <row r="46" spans="2:5" x14ac:dyDescent="0.3">
      <c r="B46" s="130"/>
      <c r="C46" s="131"/>
      <c r="D46" s="132"/>
    </row>
    <row r="47" spans="2:5" x14ac:dyDescent="0.3">
      <c r="B47" s="130"/>
      <c r="C47" s="131"/>
      <c r="D47" s="132"/>
    </row>
    <row r="48" spans="2:5" x14ac:dyDescent="0.3">
      <c r="B48" s="133"/>
      <c r="C48" s="134"/>
      <c r="D48" s="135"/>
    </row>
  </sheetData>
  <sheetProtection algorithmName="SHA-512" hashValue="lP+uUHwGtotpLumBTZOoAN8u+uukJxNBUj66pd2baxtsr6V5RxZQXxtErqBvzcj1Go6ARQpVnIveHXZubVcd6Q==" saltValue="+TzmRcQEQqT0jW6QO4TBCg==" spinCount="100000" sheet="1" objects="1" scenarios="1"/>
  <protectedRanges>
    <protectedRange sqref="F5:F17 C5:C17" name="Range1"/>
    <protectedRange sqref="F23 C23" name="Range1_1"/>
    <protectedRange sqref="F18:F22 C18:C22" name="Range1_1_1"/>
  </protectedRanges>
  <mergeCells count="5">
    <mergeCell ref="B44:D48"/>
    <mergeCell ref="B26:C26"/>
    <mergeCell ref="B2:D2"/>
    <mergeCell ref="B3:D3"/>
    <mergeCell ref="E26:F26"/>
  </mergeCells>
  <phoneticPr fontId="1" type="noConversion"/>
  <pageMargins left="0.75" right="0.75" top="1" bottom="1" header="0.5" footer="0.5"/>
  <pageSetup paperSize="9" scale="91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2"/>
  <sheetViews>
    <sheetView zoomScale="130" zoomScaleNormal="130" workbookViewId="0">
      <selection activeCell="N7" sqref="N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H42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I42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Q42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R42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rujan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P42</f>
        <v>0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J42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45170</v>
      </c>
      <c r="B12" s="85" t="str">
        <f>UPPER(TEXT(A12,"DDD"))</f>
        <v>PET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45171</v>
      </c>
      <c r="B13" s="86" t="str">
        <f t="shared" ref="B13:B41" si="3">UPPER(TEXT(A13,"DDD"))</f>
        <v>SUB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45172</v>
      </c>
      <c r="B14" s="86" t="str">
        <f t="shared" si="3"/>
        <v>NED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45173</v>
      </c>
      <c r="B15" s="86" t="str">
        <f t="shared" si="3"/>
        <v>PON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45174</v>
      </c>
      <c r="B16" s="86" t="str">
        <f t="shared" si="3"/>
        <v>UTO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45175</v>
      </c>
      <c r="B17" s="86" t="str">
        <f t="shared" si="3"/>
        <v>SRI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45176</v>
      </c>
      <c r="B18" s="86" t="str">
        <f t="shared" si="3"/>
        <v>ČET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45177</v>
      </c>
      <c r="B19" s="86" t="str">
        <f t="shared" si="3"/>
        <v>PET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45178</v>
      </c>
      <c r="B20" s="86" t="str">
        <f t="shared" si="3"/>
        <v>SUB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45179</v>
      </c>
      <c r="B21" s="86" t="str">
        <f t="shared" si="3"/>
        <v>NED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45180</v>
      </c>
      <c r="B22" s="86" t="str">
        <f t="shared" si="3"/>
        <v>PON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45181</v>
      </c>
      <c r="B23" s="86" t="str">
        <f t="shared" si="3"/>
        <v>UTO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45182</v>
      </c>
      <c r="B24" s="86" t="str">
        <f t="shared" si="3"/>
        <v>SRI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45183</v>
      </c>
      <c r="B25" s="86" t="str">
        <f t="shared" si="3"/>
        <v>ČET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45184</v>
      </c>
      <c r="B26" s="86" t="str">
        <f t="shared" si="3"/>
        <v>PET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45185</v>
      </c>
      <c r="B27" s="86" t="str">
        <f t="shared" si="3"/>
        <v>SUB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45186</v>
      </c>
      <c r="B28" s="86" t="str">
        <f t="shared" si="3"/>
        <v>NED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45187</v>
      </c>
      <c r="B29" s="86" t="str">
        <f t="shared" si="3"/>
        <v>PON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45188</v>
      </c>
      <c r="B30" s="86" t="str">
        <f t="shared" si="3"/>
        <v>UTO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45189</v>
      </c>
      <c r="B31" s="86" t="str">
        <f t="shared" si="3"/>
        <v>SRI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45190</v>
      </c>
      <c r="B32" s="86" t="str">
        <f t="shared" si="3"/>
        <v>ČET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45191</v>
      </c>
      <c r="B33" s="86" t="str">
        <f t="shared" si="3"/>
        <v>PET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45192</v>
      </c>
      <c r="B34" s="86" t="str">
        <f t="shared" si="3"/>
        <v>SUB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45193</v>
      </c>
      <c r="B35" s="86" t="str">
        <f t="shared" si="3"/>
        <v>NED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45194</v>
      </c>
      <c r="B36" s="86" t="str">
        <f t="shared" si="3"/>
        <v>PON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45195</v>
      </c>
      <c r="B37" s="86" t="str">
        <f t="shared" si="3"/>
        <v>UTO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45196</v>
      </c>
      <c r="B38" s="86" t="str">
        <f t="shared" si="3"/>
        <v>SRI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45197</v>
      </c>
      <c r="B39" s="86" t="str">
        <f t="shared" si="3"/>
        <v>ČET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45198</v>
      </c>
      <c r="B40" s="86" t="str">
        <f t="shared" si="3"/>
        <v>PET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3">
        <v>45199</v>
      </c>
      <c r="B41" s="104" t="str">
        <f t="shared" si="3"/>
        <v>SUB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2" t="s">
        <v>59</v>
      </c>
      <c r="B42" s="174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0</v>
      </c>
      <c r="AC42" s="114">
        <f t="shared" si="11"/>
        <v>30</v>
      </c>
      <c r="AD42" s="119">
        <f t="shared" si="11"/>
        <v>30</v>
      </c>
    </row>
  </sheetData>
  <sheetProtection algorithmName="SHA-512" hashValue="3+XbecD7iVhwkTmPKtVMVfMhTIfH1pdVHmJ9N4UF5tU1Fg4Azd8E2zHvDEhSgV5LaPsKsops3D0l4TAOrAghjQ==" saltValue="wE9FXWTb+QXNnbGhdUKTyQ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2:B42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42:AA42 AC42:AD42 C42 L42:O42 R12:Z41 H12:I42 L12:N41 P12:Q42 E12:E42 K12:K42 A12:C41">
    <cfRule type="expression" dxfId="82" priority="14" stopIfTrue="1">
      <formula>COUNTIF(blagdani,A12)&gt;0</formula>
    </cfRule>
    <cfRule type="expression" dxfId="81" priority="15" stopIfTrue="1">
      <formula>COUNTIF(B12,"NED")&gt;0</formula>
    </cfRule>
    <cfRule type="expression" dxfId="80" priority="16" stopIfTrue="1">
      <formula>COUNTIF(B12,"SUB")&gt;0</formula>
    </cfRule>
  </conditionalFormatting>
  <conditionalFormatting sqref="O12:O41">
    <cfRule type="expression" dxfId="79" priority="17" stopIfTrue="1">
      <formula>COUNTIF(blagdani,O12)&gt;0</formula>
    </cfRule>
    <cfRule type="expression" dxfId="78" priority="18" stopIfTrue="1">
      <formula>COUNTIF(#REF!,"NED")&gt;0</formula>
    </cfRule>
    <cfRule type="expression" dxfId="77" priority="19" stopIfTrue="1">
      <formula>COUNTIF(#REF!,"SUB")&gt;0</formula>
    </cfRule>
  </conditionalFormatting>
  <conditionalFormatting sqref="AA12:AA41 D12:D42 AB12:AB42">
    <cfRule type="expression" dxfId="76" priority="20" stopIfTrue="1">
      <formula>COUNTIF(blagdani,D12)&gt;0</formula>
    </cfRule>
    <cfRule type="expression" dxfId="75" priority="21" stopIfTrue="1">
      <formula>COUNTIF(G12,"NED")&gt;0</formula>
    </cfRule>
    <cfRule type="expression" dxfId="74" priority="22" stopIfTrue="1">
      <formula>COUNTIF(G12,"SUB")&gt;0</formula>
    </cfRule>
  </conditionalFormatting>
  <conditionalFormatting sqref="AC12:AC41 G12:G42 J12:J42">
    <cfRule type="expression" dxfId="73" priority="23" stopIfTrue="1">
      <formula>COUNTIF(blagdani,G12)&gt;0</formula>
    </cfRule>
    <cfRule type="expression" dxfId="72" priority="24" stopIfTrue="1">
      <formula>COUNTIF(I12,"NED")&gt;0</formula>
    </cfRule>
    <cfRule type="expression" dxfId="71" priority="25" stopIfTrue="1">
      <formula>COUNTIF(I12,"SUB")&gt;0</formula>
    </cfRule>
  </conditionalFormatting>
  <conditionalFormatting sqref="F12:F42">
    <cfRule type="expression" dxfId="70" priority="11" stopIfTrue="1">
      <formula>COUNTIF(blagdani,F12)&gt;0</formula>
    </cfRule>
    <cfRule type="expression" dxfId="69" priority="12" stopIfTrue="1">
      <formula>COUNTIF(J12,"NED")&gt;0</formula>
    </cfRule>
    <cfRule type="expression" dxfId="68" priority="13" stopIfTrue="1">
      <formula>COUNTIF(J12,"SUB")&gt;0</formula>
    </cfRule>
  </conditionalFormatting>
  <conditionalFormatting sqref="H12:AA41">
    <cfRule type="cellIs" dxfId="67" priority="1" stopIfTrue="1" operator="greaterThan">
      <formula>0</formula>
    </cfRule>
  </conditionalFormatting>
  <dataValidations count="2">
    <dataValidation type="time" allowBlank="1" showInputMessage="1" showErrorMessage="1" sqref="AB42:AD42 F42 D42 H12:AA42 E12:E42 C12:C42" xr:uid="{00000000-0002-0000-0900-000000000000}">
      <formula1>0</formula1>
      <formula2>0.999305555555556</formula2>
    </dataValidation>
    <dataValidation type="date" operator="lessThan" allowBlank="1" showInputMessage="1" showErrorMessage="1" sqref="D12:D41 F12:F41" xr:uid="{00000000-0002-0000-09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43"/>
  <sheetViews>
    <sheetView zoomScale="130" zoomScaleNormal="130" workbookViewId="0">
      <selection activeCell="N7" sqref="N7"/>
    </sheetView>
  </sheetViews>
  <sheetFormatPr defaultRowHeight="13.5" x14ac:dyDescent="0.35"/>
  <cols>
    <col min="1" max="1" width="8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H43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I43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Q43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R43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listopad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P43</f>
        <v>0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J43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45200</v>
      </c>
      <c r="B12" s="85" t="str">
        <f>UPPER(TEXT(A12,"DDD"))</f>
        <v>NED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45201</v>
      </c>
      <c r="B13" s="86" t="str">
        <f t="shared" ref="B13:B42" si="3">UPPER(TEXT(A13,"DDD"))</f>
        <v>PON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45202</v>
      </c>
      <c r="B14" s="86" t="str">
        <f t="shared" si="3"/>
        <v>UTO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45203</v>
      </c>
      <c r="B15" s="86" t="str">
        <f t="shared" si="3"/>
        <v>SRI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45204</v>
      </c>
      <c r="B16" s="86" t="str">
        <f t="shared" si="3"/>
        <v>ČET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45205</v>
      </c>
      <c r="B17" s="86" t="str">
        <f t="shared" si="3"/>
        <v>PET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45206</v>
      </c>
      <c r="B18" s="86" t="str">
        <f t="shared" si="3"/>
        <v>SUB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45207</v>
      </c>
      <c r="B19" s="86" t="str">
        <f t="shared" si="3"/>
        <v>NED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45208</v>
      </c>
      <c r="B20" s="86" t="str">
        <f t="shared" si="3"/>
        <v>PON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45209</v>
      </c>
      <c r="B21" s="86" t="str">
        <f t="shared" si="3"/>
        <v>UTO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45210</v>
      </c>
      <c r="B22" s="86" t="str">
        <f t="shared" si="3"/>
        <v>SRI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45211</v>
      </c>
      <c r="B23" s="86" t="str">
        <f t="shared" si="3"/>
        <v>ČET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45212</v>
      </c>
      <c r="B24" s="86" t="str">
        <f t="shared" si="3"/>
        <v>PET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45213</v>
      </c>
      <c r="B25" s="86" t="str">
        <f t="shared" si="3"/>
        <v>SUB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45214</v>
      </c>
      <c r="B26" s="86" t="str">
        <f t="shared" si="3"/>
        <v>NED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45215</v>
      </c>
      <c r="B27" s="86" t="str">
        <f t="shared" si="3"/>
        <v>PON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45216</v>
      </c>
      <c r="B28" s="86" t="str">
        <f t="shared" si="3"/>
        <v>UTO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45217</v>
      </c>
      <c r="B29" s="86" t="str">
        <f t="shared" si="3"/>
        <v>SRI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45218</v>
      </c>
      <c r="B30" s="86" t="str">
        <f t="shared" si="3"/>
        <v>ČET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45219</v>
      </c>
      <c r="B31" s="86" t="str">
        <f t="shared" si="3"/>
        <v>PET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45220</v>
      </c>
      <c r="B32" s="86" t="str">
        <f t="shared" si="3"/>
        <v>SUB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45221</v>
      </c>
      <c r="B33" s="86" t="str">
        <f t="shared" si="3"/>
        <v>NED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45222</v>
      </c>
      <c r="B34" s="86" t="str">
        <f t="shared" si="3"/>
        <v>PON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45223</v>
      </c>
      <c r="B35" s="86" t="str">
        <f t="shared" si="3"/>
        <v>UTO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45224</v>
      </c>
      <c r="B36" s="86" t="str">
        <f t="shared" si="3"/>
        <v>SRI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45225</v>
      </c>
      <c r="B37" s="86" t="str">
        <f t="shared" si="3"/>
        <v>ČET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45226</v>
      </c>
      <c r="B38" s="86" t="str">
        <f t="shared" si="3"/>
        <v>PET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45227</v>
      </c>
      <c r="B39" s="86" t="str">
        <f t="shared" si="3"/>
        <v>SUB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45228</v>
      </c>
      <c r="B40" s="86" t="str">
        <f t="shared" si="3"/>
        <v>NED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45229</v>
      </c>
      <c r="B41" s="86" t="str">
        <f t="shared" si="3"/>
        <v>PON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103">
        <v>45230</v>
      </c>
      <c r="B42" s="104" t="str">
        <f t="shared" si="3"/>
        <v>UTO</v>
      </c>
      <c r="C42" s="92">
        <v>0</v>
      </c>
      <c r="D42" s="93">
        <v>0</v>
      </c>
      <c r="E42" s="92">
        <v>0</v>
      </c>
      <c r="F42" s="93">
        <v>0</v>
      </c>
      <c r="G42" s="105">
        <f t="shared" si="4"/>
        <v>0</v>
      </c>
      <c r="H42" s="106">
        <f t="shared" si="5"/>
        <v>0</v>
      </c>
      <c r="I42" s="107">
        <f t="shared" si="6"/>
        <v>0</v>
      </c>
      <c r="J42" s="107">
        <f t="shared" si="7"/>
        <v>0</v>
      </c>
      <c r="K42" s="107">
        <f t="shared" si="0"/>
        <v>0</v>
      </c>
      <c r="L42" s="107">
        <f t="shared" si="1"/>
        <v>0</v>
      </c>
      <c r="M42" s="107">
        <v>0</v>
      </c>
      <c r="N42" s="107">
        <v>0</v>
      </c>
      <c r="O42" s="109">
        <v>0</v>
      </c>
      <c r="P42" s="110">
        <f t="shared" si="2"/>
        <v>0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v>0</v>
      </c>
      <c r="W42" s="107">
        <v>0</v>
      </c>
      <c r="X42" s="107">
        <v>0</v>
      </c>
      <c r="Y42" s="107">
        <v>0</v>
      </c>
      <c r="Z42" s="107">
        <v>0</v>
      </c>
      <c r="AA42" s="111">
        <v>0</v>
      </c>
      <c r="AB42" s="112">
        <f t="shared" si="8"/>
        <v>0</v>
      </c>
      <c r="AC42" s="117">
        <f t="shared" si="9"/>
        <v>1</v>
      </c>
      <c r="AD42" s="118">
        <f t="shared" si="10"/>
        <v>1</v>
      </c>
    </row>
    <row r="43" spans="1:30" x14ac:dyDescent="0.35">
      <c r="A43" s="172" t="s">
        <v>59</v>
      </c>
      <c r="B43" s="174"/>
      <c r="C43" s="34"/>
      <c r="D43" s="29"/>
      <c r="E43" s="34"/>
      <c r="F43" s="29"/>
      <c r="G43" s="115">
        <f t="shared" ref="G43:AA43" si="11">SUM(G12:G42)</f>
        <v>0</v>
      </c>
      <c r="H43" s="116">
        <f t="shared" si="11"/>
        <v>0</v>
      </c>
      <c r="I43" s="114">
        <f t="shared" si="11"/>
        <v>0</v>
      </c>
      <c r="J43" s="114">
        <f t="shared" si="11"/>
        <v>0</v>
      </c>
      <c r="K43" s="114">
        <f t="shared" si="11"/>
        <v>0</v>
      </c>
      <c r="L43" s="114">
        <f t="shared" si="11"/>
        <v>0</v>
      </c>
      <c r="M43" s="114">
        <f t="shared" si="11"/>
        <v>0</v>
      </c>
      <c r="N43" s="114">
        <f t="shared" si="11"/>
        <v>0</v>
      </c>
      <c r="O43" s="114">
        <f t="shared" si="11"/>
        <v>0</v>
      </c>
      <c r="P43" s="113">
        <f t="shared" si="11"/>
        <v>0</v>
      </c>
      <c r="Q43" s="114">
        <f t="shared" si="11"/>
        <v>0</v>
      </c>
      <c r="R43" s="114">
        <f t="shared" si="11"/>
        <v>0</v>
      </c>
      <c r="S43" s="114">
        <f t="shared" si="11"/>
        <v>0</v>
      </c>
      <c r="T43" s="114">
        <f t="shared" si="11"/>
        <v>0</v>
      </c>
      <c r="U43" s="114">
        <f t="shared" si="11"/>
        <v>0</v>
      </c>
      <c r="V43" s="114">
        <f t="shared" si="11"/>
        <v>0</v>
      </c>
      <c r="W43" s="114">
        <f t="shared" si="11"/>
        <v>0</v>
      </c>
      <c r="X43" s="114">
        <f t="shared" si="11"/>
        <v>0</v>
      </c>
      <c r="Y43" s="114">
        <f t="shared" si="11"/>
        <v>0</v>
      </c>
      <c r="Z43" s="114">
        <f t="shared" si="11"/>
        <v>0</v>
      </c>
      <c r="AA43" s="114">
        <f t="shared" si="11"/>
        <v>0</v>
      </c>
      <c r="AB43" s="113">
        <f>SUM(AB12:AB42)</f>
        <v>0</v>
      </c>
      <c r="AC43" s="114">
        <f>SUM(AC12:AC42)</f>
        <v>31</v>
      </c>
      <c r="AD43" s="119">
        <f>SUM(AD12:AD42)</f>
        <v>31</v>
      </c>
    </row>
  </sheetData>
  <sheetProtection algorithmName="SHA-512" hashValue="HlHsIB0o1127nSVT0ICMBvJDhZmImZfVVTojNRDB9AA7XoawP0fMsMrcLaYnJaS/8+vghvnooAz6JPpqCgpZMg==" saltValue="VeozRbfyYBL3aWpTPUqu/A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D5:L5"/>
    <mergeCell ref="M5:O5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12:Z42 R43:AA43 AC43:AD43 C43 L43:O43 I12:I43 L12:N42 P12:Q43 A12:C42">
    <cfRule type="expression" dxfId="66" priority="14" stopIfTrue="1">
      <formula>COUNTIF(blagdani,A12)&gt;0</formula>
    </cfRule>
    <cfRule type="expression" dxfId="65" priority="15" stopIfTrue="1">
      <formula>COUNTIF(B12,"NED")&gt;0</formula>
    </cfRule>
    <cfRule type="expression" dxfId="64" priority="16" stopIfTrue="1">
      <formula>COUNTIF(B12,"SUB")&gt;0</formula>
    </cfRule>
  </conditionalFormatting>
  <conditionalFormatting sqref="O12:O42">
    <cfRule type="expression" dxfId="63" priority="17" stopIfTrue="1">
      <formula>COUNTIF(blagdani,O12)&gt;0</formula>
    </cfRule>
    <cfRule type="expression" dxfId="62" priority="18" stopIfTrue="1">
      <formula>COUNTIF(#REF!,"NED")&gt;0</formula>
    </cfRule>
    <cfRule type="expression" dxfId="61" priority="19" stopIfTrue="1">
      <formula>COUNTIF(#REF!,"SUB")&gt;0</formula>
    </cfRule>
  </conditionalFormatting>
  <conditionalFormatting sqref="AA12:AA42 D12:D43 AB12:AB43">
    <cfRule type="expression" dxfId="60" priority="20" stopIfTrue="1">
      <formula>COUNTIF(blagdani,D12)&gt;0</formula>
    </cfRule>
    <cfRule type="expression" dxfId="59" priority="21" stopIfTrue="1">
      <formula>COUNTIF(G12,"NED")&gt;0</formula>
    </cfRule>
    <cfRule type="expression" dxfId="58" priority="22" stopIfTrue="1">
      <formula>COUNTIF(G12,"SUB")&gt;0</formula>
    </cfRule>
  </conditionalFormatting>
  <conditionalFormatting sqref="AC12:AC42 G12:G43 J12:J43">
    <cfRule type="expression" dxfId="57" priority="23" stopIfTrue="1">
      <formula>COUNTIF(blagdani,G12)&gt;0</formula>
    </cfRule>
    <cfRule type="expression" dxfId="56" priority="24" stopIfTrue="1">
      <formula>COUNTIF(I12,"NED")&gt;0</formula>
    </cfRule>
    <cfRule type="expression" dxfId="55" priority="25" stopIfTrue="1">
      <formula>COUNTIF(I12,"SUB")&gt;0</formula>
    </cfRule>
  </conditionalFormatting>
  <conditionalFormatting sqref="E12:E43">
    <cfRule type="expression" dxfId="54" priority="8" stopIfTrue="1">
      <formula>COUNTIF(blagdani,E12)&gt;0</formula>
    </cfRule>
    <cfRule type="expression" dxfId="53" priority="9" stopIfTrue="1">
      <formula>COUNTIF(F12,"NED")&gt;0</formula>
    </cfRule>
    <cfRule type="expression" dxfId="52" priority="10" stopIfTrue="1">
      <formula>COUNTIF(F12,"SUB")&gt;0</formula>
    </cfRule>
  </conditionalFormatting>
  <conditionalFormatting sqref="F12:F43">
    <cfRule type="expression" dxfId="51" priority="11" stopIfTrue="1">
      <formula>COUNTIF(blagdani,F12)&gt;0</formula>
    </cfRule>
    <cfRule type="expression" dxfId="50" priority="12" stopIfTrue="1">
      <formula>COUNTIF(J12,"NED")&gt;0</formula>
    </cfRule>
    <cfRule type="expression" dxfId="49" priority="13" stopIfTrue="1">
      <formula>COUNTIF(J12,"SUB")&gt;0</formula>
    </cfRule>
  </conditionalFormatting>
  <conditionalFormatting sqref="H12:H43">
    <cfRule type="expression" dxfId="48" priority="5" stopIfTrue="1">
      <formula>COUNTIF(blagdani,H12)&gt;0</formula>
    </cfRule>
    <cfRule type="expression" dxfId="47" priority="6" stopIfTrue="1">
      <formula>COUNTIF(I12,"NED")&gt;0</formula>
    </cfRule>
    <cfRule type="expression" dxfId="46" priority="7" stopIfTrue="1">
      <formula>COUNTIF(I12,"SUB")&gt;0</formula>
    </cfRule>
  </conditionalFormatting>
  <conditionalFormatting sqref="K12:K43">
    <cfRule type="expression" dxfId="45" priority="2" stopIfTrue="1">
      <formula>COUNTIF(blagdani,K12)&gt;0</formula>
    </cfRule>
    <cfRule type="expression" dxfId="44" priority="3" stopIfTrue="1">
      <formula>COUNTIF(L12,"NED")&gt;0</formula>
    </cfRule>
    <cfRule type="expression" dxfId="43" priority="4" stopIfTrue="1">
      <formula>COUNTIF(L12,"SUB")&gt;0</formula>
    </cfRule>
  </conditionalFormatting>
  <conditionalFormatting sqref="H12:AA42">
    <cfRule type="cellIs" dxfId="42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A00-000000000000}">
      <formula1>0</formula1>
      <formula2>0.999305555555556</formula2>
    </dataValidation>
    <dataValidation type="date" operator="lessThan" allowBlank="1" showInputMessage="1" showErrorMessage="1" sqref="D12:D42 F12:F42" xr:uid="{00000000-0002-0000-0A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42"/>
  <sheetViews>
    <sheetView topLeftCell="A3" zoomScale="130" zoomScaleNormal="130" workbookViewId="0">
      <selection activeCell="N7" sqref="N7"/>
    </sheetView>
  </sheetViews>
  <sheetFormatPr defaultRowHeight="13.5" x14ac:dyDescent="0.35"/>
  <cols>
    <col min="1" max="1" width="8.140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H42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I42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Q42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R42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studeni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P42</f>
        <v>0.33333333333333331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J42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0.33333333333333331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45231</v>
      </c>
      <c r="B12" s="85" t="str">
        <f>UPPER(TEXT(A12,"DDD"))</f>
        <v>SRI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1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45232</v>
      </c>
      <c r="B13" s="86" t="str">
        <f t="shared" ref="B13:B41" si="3">UPPER(TEXT(A13,"DDD"))</f>
        <v>ČET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45233</v>
      </c>
      <c r="B14" s="86" t="str">
        <f t="shared" si="3"/>
        <v>PET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45234</v>
      </c>
      <c r="B15" s="86" t="str">
        <f t="shared" si="3"/>
        <v>SUB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45235</v>
      </c>
      <c r="B16" s="86" t="str">
        <f t="shared" si="3"/>
        <v>NED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45236</v>
      </c>
      <c r="B17" s="86" t="str">
        <f t="shared" si="3"/>
        <v>PON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45237</v>
      </c>
      <c r="B18" s="86" t="str">
        <f t="shared" si="3"/>
        <v>UTO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45238</v>
      </c>
      <c r="B19" s="86" t="str">
        <f t="shared" si="3"/>
        <v>SRI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45239</v>
      </c>
      <c r="B20" s="86" t="str">
        <f t="shared" si="3"/>
        <v>ČET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45240</v>
      </c>
      <c r="B21" s="86" t="str">
        <f t="shared" si="3"/>
        <v>PET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45241</v>
      </c>
      <c r="B22" s="86" t="str">
        <f t="shared" si="3"/>
        <v>SUB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45242</v>
      </c>
      <c r="B23" s="86" t="str">
        <f t="shared" si="3"/>
        <v>NED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45243</v>
      </c>
      <c r="B24" s="86" t="str">
        <f t="shared" si="3"/>
        <v>PON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45244</v>
      </c>
      <c r="B25" s="86" t="str">
        <f t="shared" si="3"/>
        <v>UTO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45245</v>
      </c>
      <c r="B26" s="86" t="str">
        <f t="shared" si="3"/>
        <v>SRI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45246</v>
      </c>
      <c r="B27" s="86" t="str">
        <f t="shared" si="3"/>
        <v>ČET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45247</v>
      </c>
      <c r="B28" s="86" t="str">
        <f t="shared" si="3"/>
        <v>PET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45248</v>
      </c>
      <c r="B29" s="86" t="str">
        <f t="shared" si="3"/>
        <v>SUB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45249</v>
      </c>
      <c r="B30" s="86" t="str">
        <f t="shared" si="3"/>
        <v>NED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45250</v>
      </c>
      <c r="B31" s="86" t="str">
        <f t="shared" si="3"/>
        <v>PON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45251</v>
      </c>
      <c r="B32" s="86" t="str">
        <f t="shared" si="3"/>
        <v>UTO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45252</v>
      </c>
      <c r="B33" s="86" t="str">
        <f t="shared" si="3"/>
        <v>SRI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45253</v>
      </c>
      <c r="B34" s="86" t="str">
        <f t="shared" si="3"/>
        <v>ČET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45254</v>
      </c>
      <c r="B35" s="86" t="str">
        <f t="shared" si="3"/>
        <v>PET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45255</v>
      </c>
      <c r="B36" s="86" t="str">
        <f t="shared" si="3"/>
        <v>SUB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45256</v>
      </c>
      <c r="B37" s="86" t="str">
        <f t="shared" si="3"/>
        <v>NED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45257</v>
      </c>
      <c r="B38" s="86" t="str">
        <f t="shared" si="3"/>
        <v>PON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45258</v>
      </c>
      <c r="B39" s="86" t="str">
        <f t="shared" si="3"/>
        <v>UTO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45259</v>
      </c>
      <c r="B40" s="86" t="str">
        <f t="shared" si="3"/>
        <v>SRI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3">
        <v>45260</v>
      </c>
      <c r="B41" s="104" t="str">
        <f t="shared" si="3"/>
        <v>ČET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2" t="s">
        <v>59</v>
      </c>
      <c r="B42" s="174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0.33333333333333331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0.66666666666666674</v>
      </c>
      <c r="AC42" s="114">
        <f t="shared" si="11"/>
        <v>29</v>
      </c>
      <c r="AD42" s="119">
        <f t="shared" si="11"/>
        <v>30</v>
      </c>
    </row>
  </sheetData>
  <sheetProtection algorithmName="SHA-512" hashValue="TK7PzH6qbq0dCRKX4Z5xuDELVeldqqeFJFnovRqXxAbMaoFVx/0TyBYCV0hqJNT9uhifNJsxm0C3NuxKlB99jQ==" saltValue="5L76IZymK0KVKUsqyLzgbA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42:AA42 AC42:AD42 C42 L42:O42 R12:Z41 H12:I42 L12:N41 E12:E42 K12:K42 P12:Q42 A12:C41">
    <cfRule type="expression" dxfId="41" priority="14" stopIfTrue="1">
      <formula>COUNTIF(blagdani,A12)&gt;0</formula>
    </cfRule>
    <cfRule type="expression" dxfId="40" priority="15" stopIfTrue="1">
      <formula>COUNTIF(B12,"NED")&gt;0</formula>
    </cfRule>
    <cfRule type="expression" dxfId="39" priority="16" stopIfTrue="1">
      <formula>COUNTIF(B12,"SUB")&gt;0</formula>
    </cfRule>
  </conditionalFormatting>
  <conditionalFormatting sqref="O12:O41">
    <cfRule type="expression" dxfId="38" priority="17" stopIfTrue="1">
      <formula>COUNTIF(blagdani,O12)&gt;0</formula>
    </cfRule>
    <cfRule type="expression" dxfId="37" priority="18" stopIfTrue="1">
      <formula>COUNTIF(#REF!,"NED")&gt;0</formula>
    </cfRule>
    <cfRule type="expression" dxfId="36" priority="19" stopIfTrue="1">
      <formula>COUNTIF(#REF!,"SUB")&gt;0</formula>
    </cfRule>
  </conditionalFormatting>
  <conditionalFormatting sqref="AA12:AA41 D12:D42 AB12:AB42">
    <cfRule type="expression" dxfId="35" priority="20" stopIfTrue="1">
      <formula>COUNTIF(blagdani,D12)&gt;0</formula>
    </cfRule>
    <cfRule type="expression" dxfId="34" priority="21" stopIfTrue="1">
      <formula>COUNTIF(G12,"NED")&gt;0</formula>
    </cfRule>
    <cfRule type="expression" dxfId="33" priority="22" stopIfTrue="1">
      <formula>COUNTIF(G12,"SUB")&gt;0</formula>
    </cfRule>
  </conditionalFormatting>
  <conditionalFormatting sqref="AC12:AC41 G12:G42 J12:J42">
    <cfRule type="expression" dxfId="32" priority="23" stopIfTrue="1">
      <formula>COUNTIF(blagdani,G12)&gt;0</formula>
    </cfRule>
    <cfRule type="expression" dxfId="31" priority="24" stopIfTrue="1">
      <formula>COUNTIF(I12,"NED")&gt;0</formula>
    </cfRule>
    <cfRule type="expression" dxfId="30" priority="25" stopIfTrue="1">
      <formula>COUNTIF(I12,"SUB")&gt;0</formula>
    </cfRule>
  </conditionalFormatting>
  <conditionalFormatting sqref="F12:F42">
    <cfRule type="expression" dxfId="29" priority="11" stopIfTrue="1">
      <formula>COUNTIF(blagdani,F12)&gt;0</formula>
    </cfRule>
    <cfRule type="expression" dxfId="28" priority="12" stopIfTrue="1">
      <formula>COUNTIF(J12,"NED")&gt;0</formula>
    </cfRule>
    <cfRule type="expression" dxfId="27" priority="13" stopIfTrue="1">
      <formula>COUNTIF(J12,"SUB")&gt;0</formula>
    </cfRule>
  </conditionalFormatting>
  <conditionalFormatting sqref="H12:AA41">
    <cfRule type="cellIs" dxfId="26" priority="1" stopIfTrue="1" operator="greaterThan">
      <formula>0</formula>
    </cfRule>
  </conditionalFormatting>
  <dataValidations count="2">
    <dataValidation type="time" allowBlank="1" showInputMessage="1" showErrorMessage="1" sqref="AB42:AD42 F42 D42 C12:C42 E12:E42 H12:AA42" xr:uid="{00000000-0002-0000-0B00-000000000000}">
      <formula1>0</formula1>
      <formula2>0.999305555555556</formula2>
    </dataValidation>
    <dataValidation type="date" operator="lessThan" allowBlank="1" showInputMessage="1" showErrorMessage="1" sqref="D12:D41 F12:F41" xr:uid="{00000000-0002-0000-0B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43"/>
  <sheetViews>
    <sheetView zoomScale="130" zoomScaleNormal="130" workbookViewId="0">
      <selection activeCell="N7" sqref="N7"/>
    </sheetView>
  </sheetViews>
  <sheetFormatPr defaultRowHeight="13.5" x14ac:dyDescent="0.35"/>
  <cols>
    <col min="1" max="1" width="7.8554687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H43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I43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Q43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R43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prosinac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P43</f>
        <v>0.66666666666666663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J43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0.66666666666666663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45261</v>
      </c>
      <c r="B12" s="85" t="str">
        <f>UPPER(TEXT(A12,"DDD"))</f>
        <v>PET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45262</v>
      </c>
      <c r="B13" s="86" t="str">
        <f t="shared" ref="B13:B42" si="3">UPPER(TEXT(A13,"DDD"))</f>
        <v>SUB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45263</v>
      </c>
      <c r="B14" s="86" t="str">
        <f t="shared" si="3"/>
        <v>NED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45264</v>
      </c>
      <c r="B15" s="86" t="str">
        <f t="shared" si="3"/>
        <v>PON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45265</v>
      </c>
      <c r="B16" s="86" t="str">
        <f t="shared" si="3"/>
        <v>UTO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45266</v>
      </c>
      <c r="B17" s="86" t="str">
        <f t="shared" si="3"/>
        <v>SRI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45267</v>
      </c>
      <c r="B18" s="86" t="str">
        <f t="shared" si="3"/>
        <v>ČET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45268</v>
      </c>
      <c r="B19" s="86" t="str">
        <f t="shared" si="3"/>
        <v>PET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45269</v>
      </c>
      <c r="B20" s="86" t="str">
        <f t="shared" si="3"/>
        <v>SUB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45270</v>
      </c>
      <c r="B21" s="86" t="str">
        <f t="shared" si="3"/>
        <v>NED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45271</v>
      </c>
      <c r="B22" s="86" t="str">
        <f t="shared" si="3"/>
        <v>PON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45272</v>
      </c>
      <c r="B23" s="86" t="str">
        <f t="shared" si="3"/>
        <v>UTO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45273</v>
      </c>
      <c r="B24" s="86" t="str">
        <f t="shared" si="3"/>
        <v>SRI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45274</v>
      </c>
      <c r="B25" s="86" t="str">
        <f t="shared" si="3"/>
        <v>ČET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45275</v>
      </c>
      <c r="B26" s="86" t="str">
        <f t="shared" si="3"/>
        <v>PET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45276</v>
      </c>
      <c r="B27" s="86" t="str">
        <f t="shared" si="3"/>
        <v>SUB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45277</v>
      </c>
      <c r="B28" s="86" t="str">
        <f t="shared" si="3"/>
        <v>NED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45278</v>
      </c>
      <c r="B29" s="86" t="str">
        <f t="shared" si="3"/>
        <v>PON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45279</v>
      </c>
      <c r="B30" s="86" t="str">
        <f t="shared" si="3"/>
        <v>UTO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45280</v>
      </c>
      <c r="B31" s="86" t="str">
        <f t="shared" si="3"/>
        <v>SRI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45281</v>
      </c>
      <c r="B32" s="86" t="str">
        <f t="shared" si="3"/>
        <v>ČET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45282</v>
      </c>
      <c r="B33" s="86" t="str">
        <f t="shared" si="3"/>
        <v>PET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45283</v>
      </c>
      <c r="B34" s="86" t="str">
        <f t="shared" si="3"/>
        <v>SUB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45284</v>
      </c>
      <c r="B35" s="86" t="str">
        <f t="shared" si="3"/>
        <v>NED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>IF(((SUM(P35:AA35)+G35)&lt;&gt;"00:00"+0),("24:00"+0-(SUM(P35:AA35)+G35)),"0:00"+0)</f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45285</v>
      </c>
      <c r="B36" s="86" t="str">
        <f t="shared" si="3"/>
        <v>PON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0.33333333333333331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>IF(((SUM(P36:AA36)+G36)&lt;&gt;"00:00"+0),("24:00"+0-(SUM(P36:AA36)+G36)),"0:00"+0)</f>
        <v>0.66666666666666674</v>
      </c>
      <c r="AC36" s="39">
        <f t="shared" si="9"/>
        <v>0</v>
      </c>
      <c r="AD36" s="42">
        <f t="shared" si="10"/>
        <v>1</v>
      </c>
    </row>
    <row r="37" spans="1:30" x14ac:dyDescent="0.35">
      <c r="A37" s="27">
        <v>45286</v>
      </c>
      <c r="B37" s="86" t="str">
        <f t="shared" si="3"/>
        <v>UTO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0.33333333333333331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>IF(((SUM(P37:AA37)+G37)&lt;&gt;"00:00"+0),("24:00"+0-(SUM(P37:AA37)+G37)),"0:00"+0)</f>
        <v>0.66666666666666674</v>
      </c>
      <c r="AC37" s="39">
        <f t="shared" si="9"/>
        <v>0</v>
      </c>
      <c r="AD37" s="42">
        <f t="shared" si="10"/>
        <v>1</v>
      </c>
    </row>
    <row r="38" spans="1:30" x14ac:dyDescent="0.35">
      <c r="A38" s="27">
        <v>45287</v>
      </c>
      <c r="B38" s="86" t="str">
        <f t="shared" si="3"/>
        <v>SRI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>IF(((SUM(P38:AA38)+G38)&lt;&gt;"00:00"+0),("24:00"+0-(SUM(P38:AA38)+G38)),"0:00"+0)</f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45288</v>
      </c>
      <c r="B39" s="86" t="str">
        <f t="shared" si="3"/>
        <v>ČET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45289</v>
      </c>
      <c r="B40" s="86" t="str">
        <f t="shared" si="3"/>
        <v>PET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45290</v>
      </c>
      <c r="B41" s="86" t="str">
        <f t="shared" si="3"/>
        <v>SUB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45291</v>
      </c>
      <c r="B42" s="87" t="str">
        <f t="shared" si="3"/>
        <v>NED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7" t="s">
        <v>59</v>
      </c>
      <c r="B43" s="174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TtWkgKvcqitFlq5KKr3MGvO4AYvftTGvmYLwljmfV6WBQUXgxqUp+3DOYGiJCrI843pHAWEc4+uXm0v/EQ8GaQ==" saltValue="bHVI8tWfht6L42snt9aYZQ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12:Z42 R43:AA43 AC43:AD43 C43 L43:O43 I12:I43 L12:N42 A12:C42 P12:Q43">
    <cfRule type="expression" dxfId="25" priority="14" stopIfTrue="1">
      <formula>COUNTIF(blagdani,A12)&gt;0</formula>
    </cfRule>
    <cfRule type="expression" dxfId="24" priority="15" stopIfTrue="1">
      <formula>COUNTIF(B12,"NED")&gt;0</formula>
    </cfRule>
    <cfRule type="expression" dxfId="23" priority="16" stopIfTrue="1">
      <formula>COUNTIF(B12,"SUB")&gt;0</formula>
    </cfRule>
  </conditionalFormatting>
  <conditionalFormatting sqref="O12:O42">
    <cfRule type="expression" dxfId="22" priority="17" stopIfTrue="1">
      <formula>COUNTIF(blagdani,O12)&gt;0</formula>
    </cfRule>
    <cfRule type="expression" dxfId="21" priority="18" stopIfTrue="1">
      <formula>COUNTIF(#REF!,"NED")&gt;0</formula>
    </cfRule>
    <cfRule type="expression" dxfId="20" priority="19" stopIfTrue="1">
      <formula>COUNTIF(#REF!,"SUB")&gt;0</formula>
    </cfRule>
  </conditionalFormatting>
  <conditionalFormatting sqref="AA12:AA42 D12:D43 AB12:AB43">
    <cfRule type="expression" dxfId="19" priority="20" stopIfTrue="1">
      <formula>COUNTIF(blagdani,D12)&gt;0</formula>
    </cfRule>
    <cfRule type="expression" dxfId="18" priority="21" stopIfTrue="1">
      <formula>COUNTIF(G12,"NED")&gt;0</formula>
    </cfRule>
    <cfRule type="expression" dxfId="17" priority="22" stopIfTrue="1">
      <formula>COUNTIF(G12,"SUB")&gt;0</formula>
    </cfRule>
  </conditionalFormatting>
  <conditionalFormatting sqref="AC12:AC42 G12:G43 J12:J43">
    <cfRule type="expression" dxfId="16" priority="23" stopIfTrue="1">
      <formula>COUNTIF(blagdani,G12)&gt;0</formula>
    </cfRule>
    <cfRule type="expression" dxfId="15" priority="24" stopIfTrue="1">
      <formula>COUNTIF(I12,"NED")&gt;0</formula>
    </cfRule>
    <cfRule type="expression" dxfId="14" priority="25" stopIfTrue="1">
      <formula>COUNTIF(I12,"SUB")&gt;0</formula>
    </cfRule>
  </conditionalFormatting>
  <conditionalFormatting sqref="E12:E43">
    <cfRule type="expression" dxfId="13" priority="8" stopIfTrue="1">
      <formula>COUNTIF(blagdani,E12)&gt;0</formula>
    </cfRule>
    <cfRule type="expression" dxfId="12" priority="9" stopIfTrue="1">
      <formula>COUNTIF(F12,"NED")&gt;0</formula>
    </cfRule>
    <cfRule type="expression" dxfId="11" priority="10" stopIfTrue="1">
      <formula>COUNTIF(F12,"SUB")&gt;0</formula>
    </cfRule>
  </conditionalFormatting>
  <conditionalFormatting sqref="F12:F43">
    <cfRule type="expression" dxfId="10" priority="11" stopIfTrue="1">
      <formula>COUNTIF(blagdani,F12)&gt;0</formula>
    </cfRule>
    <cfRule type="expression" dxfId="9" priority="12" stopIfTrue="1">
      <formula>COUNTIF(J12,"NED")&gt;0</formula>
    </cfRule>
    <cfRule type="expression" dxfId="8" priority="13" stopIfTrue="1">
      <formula>COUNTIF(J12,"SUB")&gt;0</formula>
    </cfRule>
  </conditionalFormatting>
  <conditionalFormatting sqref="H12:H43">
    <cfRule type="expression" dxfId="7" priority="5" stopIfTrue="1">
      <formula>COUNTIF(blagdani,H12)&gt;0</formula>
    </cfRule>
    <cfRule type="expression" dxfId="6" priority="6" stopIfTrue="1">
      <formula>COUNTIF(I12,"NED")&gt;0</formula>
    </cfRule>
    <cfRule type="expression" dxfId="5" priority="7" stopIfTrue="1">
      <formula>COUNTIF(I12,"SUB")&gt;0</formula>
    </cfRule>
  </conditionalFormatting>
  <conditionalFormatting sqref="K12:K43">
    <cfRule type="expression" dxfId="4" priority="2" stopIfTrue="1">
      <formula>COUNTIF(blagdani,K12)&gt;0</formula>
    </cfRule>
    <cfRule type="expression" dxfId="3" priority="3" stopIfTrue="1">
      <formula>COUNTIF(L12,"NED")&gt;0</formula>
    </cfRule>
    <cfRule type="expression" dxfId="2" priority="4" stopIfTrue="1">
      <formula>COUNTIF(L12,"SUB")&gt;0</formula>
    </cfRule>
  </conditionalFormatting>
  <conditionalFormatting sqref="H12:AA42">
    <cfRule type="cellIs" dxfId="1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C00-000000000000}">
      <formula1>0</formula1>
      <formula2>0.999305555555556</formula2>
    </dataValidation>
    <dataValidation type="date" operator="lessThan" allowBlank="1" showInputMessage="1" showErrorMessage="1" sqref="D12:D42 F12:F42" xr:uid="{00000000-0002-0000-0C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36"/>
  <sheetViews>
    <sheetView showGridLines="0" workbookViewId="0">
      <selection activeCell="N16" sqref="N16"/>
    </sheetView>
  </sheetViews>
  <sheetFormatPr defaultRowHeight="15" x14ac:dyDescent="0.3"/>
  <cols>
    <col min="1" max="1" width="3" style="1" customWidth="1"/>
    <col min="2" max="2" width="18.42578125" style="1" customWidth="1"/>
    <col min="3" max="5" width="13.5703125" style="1" customWidth="1"/>
    <col min="6" max="6" width="14.85546875" style="1" customWidth="1"/>
    <col min="7" max="7" width="13.5703125" style="1" customWidth="1"/>
    <col min="8" max="16384" width="9.140625" style="1"/>
  </cols>
  <sheetData>
    <row r="2" spans="2:7" ht="20.25" customHeight="1" x14ac:dyDescent="0.35">
      <c r="B2" s="193" t="s">
        <v>120</v>
      </c>
      <c r="C2" s="194"/>
      <c r="D2" s="194"/>
      <c r="E2" s="194"/>
      <c r="F2" s="194"/>
      <c r="G2" s="195"/>
    </row>
    <row r="4" spans="2:7" ht="30" customHeight="1" x14ac:dyDescent="0.35">
      <c r="B4" s="71"/>
      <c r="C4" s="72" t="s">
        <v>84</v>
      </c>
      <c r="D4" s="72" t="s">
        <v>85</v>
      </c>
      <c r="E4" s="72" t="s">
        <v>86</v>
      </c>
      <c r="F4" s="72" t="s">
        <v>88</v>
      </c>
      <c r="G4" s="72" t="s">
        <v>87</v>
      </c>
    </row>
    <row r="5" spans="2:7" ht="18" customHeight="1" x14ac:dyDescent="0.35">
      <c r="B5" s="68" t="s">
        <v>72</v>
      </c>
      <c r="C5" s="67">
        <v>176</v>
      </c>
      <c r="D5" s="67">
        <v>168</v>
      </c>
      <c r="E5" s="67">
        <v>8</v>
      </c>
      <c r="F5" s="73">
        <f>SUM(siječanj!Q43:AC43)+siječanj!G43</f>
        <v>0</v>
      </c>
      <c r="G5" s="73">
        <f>siječanj!P43</f>
        <v>0.33333333333333331</v>
      </c>
    </row>
    <row r="6" spans="2:7" ht="18" customHeight="1" x14ac:dyDescent="0.35">
      <c r="B6" s="68" t="s">
        <v>73</v>
      </c>
      <c r="C6" s="67">
        <v>160</v>
      </c>
      <c r="D6" s="67">
        <v>160</v>
      </c>
      <c r="E6" s="67">
        <v>0</v>
      </c>
      <c r="F6" s="73">
        <f>SUM(veljača!Q40:AA40)+veljača!G40</f>
        <v>0</v>
      </c>
      <c r="G6" s="73">
        <f>veljača!P40</f>
        <v>0</v>
      </c>
    </row>
    <row r="7" spans="2:7" ht="18" customHeight="1" x14ac:dyDescent="0.35">
      <c r="B7" s="68" t="s">
        <v>74</v>
      </c>
      <c r="C7" s="67">
        <v>184</v>
      </c>
      <c r="D7" s="67">
        <v>184</v>
      </c>
      <c r="E7" s="67">
        <v>0</v>
      </c>
      <c r="F7" s="73">
        <f>SUM(ožujak!Q43:AA43)+ožujak!G43</f>
        <v>0</v>
      </c>
      <c r="G7" s="73">
        <f>ožujak!P43</f>
        <v>0</v>
      </c>
    </row>
    <row r="8" spans="2:7" ht="18" customHeight="1" x14ac:dyDescent="0.35">
      <c r="B8" s="68" t="s">
        <v>75</v>
      </c>
      <c r="C8" s="67">
        <v>160</v>
      </c>
      <c r="D8" s="67">
        <v>152</v>
      </c>
      <c r="E8" s="67">
        <v>8</v>
      </c>
      <c r="F8" s="73">
        <f>SUM(travanj!Q42:AA42)+travanj!G42</f>
        <v>0</v>
      </c>
      <c r="G8" s="73">
        <f>travanj!P42</f>
        <v>0.33333333333333331</v>
      </c>
    </row>
    <row r="9" spans="2:7" ht="18" customHeight="1" x14ac:dyDescent="0.35">
      <c r="B9" s="68" t="s">
        <v>76</v>
      </c>
      <c r="C9" s="67">
        <v>184</v>
      </c>
      <c r="D9" s="67">
        <v>168</v>
      </c>
      <c r="E9" s="67">
        <v>16</v>
      </c>
      <c r="F9" s="73">
        <f>SUM(svibanj!Q43:AA43)+svibanj!G43</f>
        <v>0</v>
      </c>
      <c r="G9" s="73">
        <f>svibanj!P43</f>
        <v>0.66666666666666663</v>
      </c>
    </row>
    <row r="10" spans="2:7" ht="18" customHeight="1" x14ac:dyDescent="0.35">
      <c r="B10" s="68" t="s">
        <v>77</v>
      </c>
      <c r="C10" s="67">
        <v>176</v>
      </c>
      <c r="D10" s="67">
        <v>160</v>
      </c>
      <c r="E10" s="67">
        <v>16</v>
      </c>
      <c r="F10" s="73">
        <f>SUM(lipanj!Q42:AA42)+lipanj!G42</f>
        <v>0</v>
      </c>
      <c r="G10" s="73">
        <f>lipanj!P42</f>
        <v>0.66666666666666663</v>
      </c>
    </row>
    <row r="11" spans="2:7" ht="18" customHeight="1" x14ac:dyDescent="0.35">
      <c r="B11" s="68" t="s">
        <v>78</v>
      </c>
      <c r="C11" s="67">
        <v>168</v>
      </c>
      <c r="D11" s="67">
        <v>168</v>
      </c>
      <c r="E11" s="67">
        <v>0</v>
      </c>
      <c r="F11" s="73">
        <f>SUM(srpanj!Q43:AA43)+srpanj!G43</f>
        <v>0</v>
      </c>
      <c r="G11" s="73">
        <f>srpanj!P43</f>
        <v>0</v>
      </c>
    </row>
    <row r="12" spans="2:7" ht="18" customHeight="1" x14ac:dyDescent="0.35">
      <c r="B12" s="68" t="s">
        <v>79</v>
      </c>
      <c r="C12" s="67">
        <v>184</v>
      </c>
      <c r="D12" s="67">
        <v>176</v>
      </c>
      <c r="E12" s="67">
        <v>8</v>
      </c>
      <c r="F12" s="73">
        <f>SUM(kolovoz!Q43:AA43)+kolovoz!G43</f>
        <v>0</v>
      </c>
      <c r="G12" s="73">
        <f>kolovoz!P43</f>
        <v>0.33333333333333331</v>
      </c>
    </row>
    <row r="13" spans="2:7" ht="18" customHeight="1" x14ac:dyDescent="0.35">
      <c r="B13" s="68" t="s">
        <v>80</v>
      </c>
      <c r="C13" s="67">
        <v>168</v>
      </c>
      <c r="D13" s="67">
        <v>168</v>
      </c>
      <c r="E13" s="67">
        <v>0</v>
      </c>
      <c r="F13" s="73">
        <f>SUM(rujan!Q42:AA42)+rujan!G42</f>
        <v>0</v>
      </c>
      <c r="G13" s="73">
        <f>rujan!P42</f>
        <v>0</v>
      </c>
    </row>
    <row r="14" spans="2:7" ht="18" customHeight="1" x14ac:dyDescent="0.35">
      <c r="B14" s="68" t="s">
        <v>81</v>
      </c>
      <c r="C14" s="67">
        <v>176</v>
      </c>
      <c r="D14" s="67">
        <v>176</v>
      </c>
      <c r="E14" s="67">
        <v>0</v>
      </c>
      <c r="F14" s="73">
        <f>SUM(listopad!Q43:AA43)+listopad!G43</f>
        <v>0</v>
      </c>
      <c r="G14" s="73">
        <f>listopad!P43</f>
        <v>0</v>
      </c>
    </row>
    <row r="15" spans="2:7" ht="18" customHeight="1" x14ac:dyDescent="0.35">
      <c r="B15" s="68" t="s">
        <v>82</v>
      </c>
      <c r="C15" s="67">
        <v>176</v>
      </c>
      <c r="D15" s="67">
        <v>168</v>
      </c>
      <c r="E15" s="67">
        <v>8</v>
      </c>
      <c r="F15" s="73">
        <f>SUM(studeni!Q42:AA42)+studeni!G42</f>
        <v>0</v>
      </c>
      <c r="G15" s="73">
        <f>studeni!P42</f>
        <v>0.33333333333333331</v>
      </c>
    </row>
    <row r="16" spans="2:7" ht="18" customHeight="1" x14ac:dyDescent="0.35">
      <c r="B16" s="68" t="s">
        <v>83</v>
      </c>
      <c r="C16" s="67">
        <v>168</v>
      </c>
      <c r="D16" s="67">
        <v>152</v>
      </c>
      <c r="E16" s="67">
        <v>16</v>
      </c>
      <c r="F16" s="73">
        <f>SUM(prosinac!Q43:AA43)+prosinac!G43</f>
        <v>0</v>
      </c>
      <c r="G16" s="73">
        <f>prosinac!P43</f>
        <v>0.66666666666666663</v>
      </c>
    </row>
    <row r="17" spans="2:7" ht="18" customHeight="1" x14ac:dyDescent="0.35">
      <c r="B17" s="69" t="s">
        <v>41</v>
      </c>
      <c r="C17" s="70">
        <f>SUM(C5:C16)</f>
        <v>2080</v>
      </c>
      <c r="D17" s="70">
        <f>SUM(D5:D16)</f>
        <v>2000</v>
      </c>
      <c r="E17" s="70">
        <f>SUM(E5:E16)</f>
        <v>80</v>
      </c>
      <c r="F17" s="74">
        <f>SUM(F5:F16)</f>
        <v>0</v>
      </c>
      <c r="G17" s="74">
        <f>SUM(G5:G16)</f>
        <v>3.3333333333333335</v>
      </c>
    </row>
    <row r="20" spans="2:7" ht="20.25" customHeight="1" x14ac:dyDescent="0.3">
      <c r="B20" s="196" t="s">
        <v>89</v>
      </c>
      <c r="C20" s="197"/>
      <c r="D20" s="197"/>
      <c r="E20" s="197"/>
      <c r="F20" s="197"/>
      <c r="G20" s="198"/>
    </row>
    <row r="21" spans="2:7" ht="20.25" customHeight="1" x14ac:dyDescent="0.3">
      <c r="B21" s="84"/>
      <c r="C21" s="84"/>
      <c r="D21" s="84"/>
      <c r="E21" s="84"/>
      <c r="F21" s="84"/>
      <c r="G21" s="84"/>
    </row>
    <row r="23" spans="2:7" x14ac:dyDescent="0.3">
      <c r="C23" s="203" t="s">
        <v>101</v>
      </c>
      <c r="D23" s="204"/>
      <c r="F23" s="203" t="s">
        <v>124</v>
      </c>
      <c r="G23" s="204"/>
    </row>
    <row r="24" spans="2:7" x14ac:dyDescent="0.3">
      <c r="C24" s="199"/>
      <c r="D24" s="200"/>
      <c r="F24" s="199"/>
      <c r="G24" s="200"/>
    </row>
    <row r="25" spans="2:7" x14ac:dyDescent="0.3">
      <c r="C25" s="199"/>
      <c r="D25" s="200"/>
      <c r="F25" s="199"/>
      <c r="G25" s="200"/>
    </row>
    <row r="26" spans="2:7" x14ac:dyDescent="0.3">
      <c r="C26" s="201"/>
      <c r="D26" s="202"/>
      <c r="F26" s="201"/>
      <c r="G26" s="202"/>
    </row>
    <row r="28" spans="2:7" x14ac:dyDescent="0.3">
      <c r="C28" s="203" t="s">
        <v>125</v>
      </c>
      <c r="D28" s="204"/>
      <c r="F28" s="203" t="s">
        <v>102</v>
      </c>
      <c r="G28" s="204"/>
    </row>
    <row r="29" spans="2:7" x14ac:dyDescent="0.3">
      <c r="C29" s="199"/>
      <c r="D29" s="200"/>
      <c r="F29" s="199"/>
      <c r="G29" s="200"/>
    </row>
    <row r="30" spans="2:7" x14ac:dyDescent="0.3">
      <c r="C30" s="199"/>
      <c r="D30" s="200"/>
      <c r="F30" s="199"/>
      <c r="G30" s="200"/>
    </row>
    <row r="31" spans="2:7" x14ac:dyDescent="0.3">
      <c r="C31" s="201"/>
      <c r="D31" s="202"/>
      <c r="F31" s="201"/>
      <c r="G31" s="202"/>
    </row>
    <row r="33" spans="3:7" x14ac:dyDescent="0.3">
      <c r="C33" s="203" t="s">
        <v>103</v>
      </c>
      <c r="D33" s="204"/>
      <c r="F33" s="203" t="s">
        <v>104</v>
      </c>
      <c r="G33" s="204"/>
    </row>
    <row r="34" spans="3:7" x14ac:dyDescent="0.3">
      <c r="C34" s="199"/>
      <c r="D34" s="200"/>
      <c r="F34" s="199"/>
      <c r="G34" s="200"/>
    </row>
    <row r="35" spans="3:7" x14ac:dyDescent="0.3">
      <c r="C35" s="199"/>
      <c r="D35" s="200"/>
      <c r="F35" s="199"/>
      <c r="G35" s="200"/>
    </row>
    <row r="36" spans="3:7" x14ac:dyDescent="0.3">
      <c r="C36" s="201"/>
      <c r="D36" s="202"/>
      <c r="F36" s="201"/>
      <c r="G36" s="202"/>
    </row>
  </sheetData>
  <sheetProtection algorithmName="SHA-512" hashValue="64QyhIDRY1gNUpz1cXekt7wvLutGxA70xBgd+kF+R6F7Yc5BWb4c9gUNlHU/vnAj1p8Z2PyzoKg0v5JTec4Y4A==" saltValue="r/SqJd2cQBC7xLLc6kgyxw==" spinCount="100000" sheet="1" objects="1" scenarios="1"/>
  <mergeCells count="14">
    <mergeCell ref="C34:D36"/>
    <mergeCell ref="F33:G33"/>
    <mergeCell ref="F34:G36"/>
    <mergeCell ref="C28:D28"/>
    <mergeCell ref="C29:D31"/>
    <mergeCell ref="F28:G28"/>
    <mergeCell ref="F29:G31"/>
    <mergeCell ref="C33:D33"/>
    <mergeCell ref="B2:G2"/>
    <mergeCell ref="B20:G20"/>
    <mergeCell ref="C24:D26"/>
    <mergeCell ref="C23:D23"/>
    <mergeCell ref="F24:G26"/>
    <mergeCell ref="F23:G23"/>
  </mergeCells>
  <phoneticPr fontId="35" type="noConversion"/>
  <pageMargins left="0.53" right="0.75" top="1" bottom="1" header="0.5" footer="0.5"/>
  <pageSetup paperSize="9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2"/>
  <sheetViews>
    <sheetView topLeftCell="A13" workbookViewId="0">
      <selection activeCell="D50" sqref="D50"/>
    </sheetView>
  </sheetViews>
  <sheetFormatPr defaultRowHeight="11.25" x14ac:dyDescent="0.2"/>
  <cols>
    <col min="1" max="1" width="5.5703125" style="45" customWidth="1"/>
    <col min="2" max="2" width="4.28515625" style="45" customWidth="1"/>
    <col min="3" max="14" width="5.28515625" style="45" customWidth="1"/>
    <col min="15" max="15" width="17.5703125" style="45" customWidth="1"/>
    <col min="16" max="16384" width="9.140625" style="45"/>
  </cols>
  <sheetData>
    <row r="1" spans="1:15" ht="15" x14ac:dyDescent="0.3">
      <c r="A1" s="211" t="s">
        <v>49</v>
      </c>
      <c r="B1" s="212"/>
      <c r="C1" s="212"/>
      <c r="D1" s="217" t="str">
        <f>konstante!C5</f>
        <v>NAZIV PODUZEĆA</v>
      </c>
      <c r="E1" s="217"/>
      <c r="F1" s="217"/>
      <c r="G1" s="217"/>
      <c r="H1" s="218"/>
    </row>
    <row r="2" spans="1:15" ht="15" x14ac:dyDescent="0.3">
      <c r="A2" s="213"/>
      <c r="B2" s="214"/>
      <c r="C2" s="214"/>
      <c r="D2" s="219">
        <f>konstante!C6</f>
        <v>11111111111</v>
      </c>
      <c r="E2" s="219"/>
      <c r="F2" s="219"/>
      <c r="G2" s="219"/>
      <c r="H2" s="220"/>
    </row>
    <row r="3" spans="1:15" ht="15" x14ac:dyDescent="0.3">
      <c r="A3" s="213"/>
      <c r="B3" s="214"/>
      <c r="C3" s="214"/>
      <c r="D3" s="219" t="str">
        <f>konstante!C7</f>
        <v>Veličanska 1</v>
      </c>
      <c r="E3" s="219"/>
      <c r="F3" s="219"/>
      <c r="G3" s="219"/>
      <c r="H3" s="220"/>
    </row>
    <row r="4" spans="1:15" ht="15" x14ac:dyDescent="0.3">
      <c r="A4" s="215"/>
      <c r="B4" s="216"/>
      <c r="C4" s="216"/>
      <c r="D4" s="221" t="str">
        <f>konstante!C8</f>
        <v>Osijek</v>
      </c>
      <c r="E4" s="221"/>
      <c r="F4" s="221"/>
      <c r="G4" s="221"/>
      <c r="H4" s="222"/>
    </row>
    <row r="6" spans="1:15" ht="15" x14ac:dyDescent="0.3">
      <c r="A6" s="223" t="s">
        <v>24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8" spans="1:15" ht="13.5" x14ac:dyDescent="0.3">
      <c r="A8" s="224" t="s">
        <v>53</v>
      </c>
      <c r="B8" s="224"/>
      <c r="C8" s="224"/>
      <c r="D8" s="227" t="str">
        <f>konstante!C11</f>
        <v>Ime Prezime</v>
      </c>
      <c r="E8" s="227"/>
      <c r="F8" s="227"/>
      <c r="G8" s="227"/>
      <c r="H8" s="227"/>
      <c r="I8" s="227"/>
    </row>
    <row r="9" spans="1:15" ht="13.5" x14ac:dyDescent="0.3">
      <c r="A9" s="224" t="s">
        <v>54</v>
      </c>
      <c r="B9" s="224"/>
      <c r="C9" s="224"/>
      <c r="D9" s="228">
        <f>konstante!C12</f>
        <v>12345678911</v>
      </c>
      <c r="E9" s="228"/>
      <c r="F9" s="228"/>
      <c r="G9" s="228"/>
      <c r="H9" s="228"/>
      <c r="I9" s="228"/>
    </row>
    <row r="10" spans="1:15" ht="13.5" customHeight="1" x14ac:dyDescent="0.2">
      <c r="A10" s="229" t="s">
        <v>64</v>
      </c>
      <c r="B10" s="229"/>
      <c r="C10" s="229"/>
      <c r="D10" s="230" t="str">
        <f>TEXT(siječanj!A12,"yyyy")</f>
        <v>2023</v>
      </c>
      <c r="E10" s="230"/>
      <c r="F10" s="230"/>
      <c r="G10" s="230"/>
      <c r="H10" s="230"/>
      <c r="I10" s="230"/>
    </row>
    <row r="13" spans="1:15" ht="13.5" x14ac:dyDescent="0.3">
      <c r="A13" s="226" t="s">
        <v>57</v>
      </c>
      <c r="B13" s="226"/>
      <c r="C13" s="226"/>
      <c r="D13" s="226"/>
      <c r="E13" s="226"/>
      <c r="F13" s="226"/>
    </row>
    <row r="14" spans="1:15" ht="13.5" x14ac:dyDescent="0.3">
      <c r="A14" s="225" t="s">
        <v>65</v>
      </c>
      <c r="B14" s="225"/>
      <c r="C14" s="225"/>
      <c r="D14" s="225"/>
      <c r="E14" s="225"/>
      <c r="F14" s="63">
        <v>20</v>
      </c>
    </row>
    <row r="15" spans="1:15" ht="13.5" x14ac:dyDescent="0.3">
      <c r="A15" s="225" t="s">
        <v>66</v>
      </c>
      <c r="B15" s="225"/>
      <c r="C15" s="225"/>
      <c r="D15" s="225"/>
      <c r="E15" s="225"/>
      <c r="F15" s="63">
        <v>0</v>
      </c>
    </row>
    <row r="16" spans="1:15" ht="13.5" x14ac:dyDescent="0.3">
      <c r="A16" s="225" t="s">
        <v>67</v>
      </c>
      <c r="B16" s="225"/>
      <c r="C16" s="225"/>
      <c r="D16" s="225"/>
      <c r="E16" s="225"/>
      <c r="F16" s="63">
        <f>O52</f>
        <v>0</v>
      </c>
    </row>
    <row r="17" spans="1:14" ht="17.25" customHeight="1" x14ac:dyDescent="0.3">
      <c r="A17" s="225" t="s">
        <v>68</v>
      </c>
      <c r="B17" s="225"/>
      <c r="C17" s="225"/>
      <c r="D17" s="225"/>
      <c r="E17" s="225"/>
      <c r="F17" s="64">
        <f>F14+F15-F16</f>
        <v>20</v>
      </c>
    </row>
    <row r="20" spans="1:14" ht="13.5" x14ac:dyDescent="0.3">
      <c r="A20" s="47"/>
      <c r="B20" s="48"/>
      <c r="C20" s="208" t="s">
        <v>62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10"/>
    </row>
    <row r="21" spans="1:14" ht="13.5" x14ac:dyDescent="0.3">
      <c r="A21" s="47"/>
      <c r="B21" s="51"/>
      <c r="C21" s="49">
        <v>1</v>
      </c>
      <c r="D21" s="49">
        <v>2</v>
      </c>
      <c r="E21" s="49">
        <v>3</v>
      </c>
      <c r="F21" s="49">
        <v>4</v>
      </c>
      <c r="G21" s="49">
        <v>5</v>
      </c>
      <c r="H21" s="49">
        <v>6</v>
      </c>
      <c r="I21" s="49">
        <v>7</v>
      </c>
      <c r="J21" s="49">
        <v>8</v>
      </c>
      <c r="K21" s="49">
        <v>9</v>
      </c>
      <c r="L21" s="49">
        <v>10</v>
      </c>
      <c r="M21" s="49">
        <v>11</v>
      </c>
      <c r="N21" s="50">
        <v>12</v>
      </c>
    </row>
    <row r="22" spans="1:14" ht="13.5" x14ac:dyDescent="0.3">
      <c r="A22" s="205" t="s">
        <v>61</v>
      </c>
      <c r="B22" s="52">
        <v>1</v>
      </c>
      <c r="C22" s="54">
        <f>IF(siječanj!Q12&gt;"0:00"+0,1,0)</f>
        <v>0</v>
      </c>
      <c r="D22" s="55">
        <f>IF(veljača!Q12&gt;"0:00"+0,1,0)</f>
        <v>0</v>
      </c>
      <c r="E22" s="55">
        <f>IF(ožujak!Q12&gt;"0:00"+0,1,0)</f>
        <v>0</v>
      </c>
      <c r="F22" s="55">
        <f>IF(travanj!Q12&gt;"0:00"+0,1,0)</f>
        <v>0</v>
      </c>
      <c r="G22" s="55">
        <f>IF(svibanj!Q12&gt;"0:00"+0,1,0)</f>
        <v>0</v>
      </c>
      <c r="H22" s="55">
        <f>IF(lipanj!Q12&gt;"0:00"+0,1,0)</f>
        <v>0</v>
      </c>
      <c r="I22" s="55">
        <f>IF(srpanj!Q12&gt;"0:00"+0,1,0)</f>
        <v>0</v>
      </c>
      <c r="J22" s="55">
        <f>IF(kolovoz!Q12&gt;"0:00"+0,1,0)</f>
        <v>0</v>
      </c>
      <c r="K22" s="55">
        <f>IF(rujan!Q12&gt;"0:00"+0,1,0)</f>
        <v>0</v>
      </c>
      <c r="L22" s="55">
        <f>IF(listopad!Q12&gt;"0:00"+0,1,0)</f>
        <v>0</v>
      </c>
      <c r="M22" s="55">
        <f>IF(studeni!Q12&gt;"0:00"+0,1,0)</f>
        <v>0</v>
      </c>
      <c r="N22" s="56">
        <f>IF(prosinac!Q12&gt;"0:00"+0,1,0)</f>
        <v>0</v>
      </c>
    </row>
    <row r="23" spans="1:14" ht="13.5" x14ac:dyDescent="0.3">
      <c r="A23" s="206"/>
      <c r="B23" s="53">
        <v>2</v>
      </c>
      <c r="C23" s="57">
        <f>IF(siječanj!Q13&gt;"0:00"+0,1,0)</f>
        <v>0</v>
      </c>
      <c r="D23" s="46">
        <f>IF(veljača!Q13&gt;"0:00"+0,1,0)</f>
        <v>0</v>
      </c>
      <c r="E23" s="46">
        <f>IF(ožujak!Q13&gt;"0:00"+0,1,0)</f>
        <v>0</v>
      </c>
      <c r="F23" s="46">
        <f>IF(travanj!Q13&gt;"0:00"+0,1,0)</f>
        <v>0</v>
      </c>
      <c r="G23" s="46">
        <f>IF(svibanj!Q13&gt;"0:00"+0,1,0)</f>
        <v>0</v>
      </c>
      <c r="H23" s="46">
        <f>IF(lipanj!Q13&gt;"0:00"+0,1,0)</f>
        <v>0</v>
      </c>
      <c r="I23" s="46">
        <f>IF(srpanj!Q13&gt;"0:00"+0,1,0)</f>
        <v>0</v>
      </c>
      <c r="J23" s="46">
        <f>IF(kolovoz!Q13&gt;"0:00"+0,1,0)</f>
        <v>0</v>
      </c>
      <c r="K23" s="46">
        <f>IF(rujan!Q13&gt;"0:00"+0,1,0)</f>
        <v>0</v>
      </c>
      <c r="L23" s="46">
        <f>IF(listopad!Q13&gt;"0:00"+0,1,0)</f>
        <v>0</v>
      </c>
      <c r="M23" s="46">
        <f>IF(studeni!Q13&gt;"0:00"+0,1,0)</f>
        <v>0</v>
      </c>
      <c r="N23" s="58">
        <f>IF(prosinac!Q13&gt;"0:00"+0,1,0)</f>
        <v>0</v>
      </c>
    </row>
    <row r="24" spans="1:14" ht="13.5" x14ac:dyDescent="0.3">
      <c r="A24" s="206"/>
      <c r="B24" s="53">
        <v>3</v>
      </c>
      <c r="C24" s="57">
        <f>IF(siječanj!Q14&gt;"0:00"+0,1,0)</f>
        <v>0</v>
      </c>
      <c r="D24" s="46">
        <f>IF(veljača!Q14&gt;"0:00"+0,1,0)</f>
        <v>0</v>
      </c>
      <c r="E24" s="46">
        <f>IF(ožujak!Q14&gt;"0:00"+0,1,0)</f>
        <v>0</v>
      </c>
      <c r="F24" s="46">
        <f>IF(travanj!Q14&gt;"0:00"+0,1,0)</f>
        <v>0</v>
      </c>
      <c r="G24" s="46">
        <f>IF(svibanj!Q14&gt;"0:00"+0,1,0)</f>
        <v>0</v>
      </c>
      <c r="H24" s="46">
        <f>IF(lipanj!Q14&gt;"0:00"+0,1,0)</f>
        <v>0</v>
      </c>
      <c r="I24" s="46">
        <f>IF(srpanj!Q14&gt;"0:00"+0,1,0)</f>
        <v>0</v>
      </c>
      <c r="J24" s="46">
        <f>IF(kolovoz!Q14&gt;"0:00"+0,1,0)</f>
        <v>0</v>
      </c>
      <c r="K24" s="46">
        <f>IF(rujan!Q14&gt;"0:00"+0,1,0)</f>
        <v>0</v>
      </c>
      <c r="L24" s="46">
        <f>IF(listopad!Q14&gt;"0:00"+0,1,0)</f>
        <v>0</v>
      </c>
      <c r="M24" s="46">
        <f>IF(studeni!Q14&gt;"0:00"+0,1,0)</f>
        <v>0</v>
      </c>
      <c r="N24" s="58">
        <f>IF(prosinac!Q14&gt;"0:00"+0,1,0)</f>
        <v>0</v>
      </c>
    </row>
    <row r="25" spans="1:14" ht="13.5" x14ac:dyDescent="0.3">
      <c r="A25" s="206"/>
      <c r="B25" s="53">
        <v>4</v>
      </c>
      <c r="C25" s="57">
        <f>IF(siječanj!Q15&gt;"0:00"+0,1,0)</f>
        <v>0</v>
      </c>
      <c r="D25" s="46">
        <f>IF(veljača!Q15&gt;"0:00"+0,1,0)</f>
        <v>0</v>
      </c>
      <c r="E25" s="46">
        <f>IF(ožujak!Q15&gt;"0:00"+0,1,0)</f>
        <v>0</v>
      </c>
      <c r="F25" s="46">
        <f>IF(travanj!Q15&gt;"0:00"+0,1,0)</f>
        <v>0</v>
      </c>
      <c r="G25" s="46">
        <f>IF(svibanj!Q15&gt;"0:00"+0,1,0)</f>
        <v>0</v>
      </c>
      <c r="H25" s="46">
        <f>IF(lipanj!Q15&gt;"0:00"+0,1,0)</f>
        <v>0</v>
      </c>
      <c r="I25" s="46">
        <f>IF(srpanj!Q15&gt;"0:00"+0,1,0)</f>
        <v>0</v>
      </c>
      <c r="J25" s="46">
        <f>IF(kolovoz!Q15&gt;"0:00"+0,1,0)</f>
        <v>0</v>
      </c>
      <c r="K25" s="46">
        <f>IF(rujan!Q15&gt;"0:00"+0,1,0)</f>
        <v>0</v>
      </c>
      <c r="L25" s="46">
        <f>IF(listopad!Q15&gt;"0:00"+0,1,0)</f>
        <v>0</v>
      </c>
      <c r="M25" s="46">
        <f>IF(studeni!Q15&gt;"0:00"+0,1,0)</f>
        <v>0</v>
      </c>
      <c r="N25" s="58">
        <f>IF(prosinac!Q15&gt;"0:00"+0,1,0)</f>
        <v>0</v>
      </c>
    </row>
    <row r="26" spans="1:14" ht="13.5" x14ac:dyDescent="0.3">
      <c r="A26" s="206"/>
      <c r="B26" s="53">
        <v>5</v>
      </c>
      <c r="C26" s="57">
        <f>IF(siječanj!Q16&gt;"0:00"+0,1,0)</f>
        <v>0</v>
      </c>
      <c r="D26" s="46">
        <f>IF(veljača!Q16&gt;"0:00"+0,1,0)</f>
        <v>0</v>
      </c>
      <c r="E26" s="46">
        <f>IF(ožujak!Q16&gt;"0:00"+0,1,0)</f>
        <v>0</v>
      </c>
      <c r="F26" s="46">
        <f>IF(travanj!Q16&gt;"0:00"+0,1,0)</f>
        <v>0</v>
      </c>
      <c r="G26" s="46">
        <f>IF(svibanj!Q16&gt;"0:00"+0,1,0)</f>
        <v>0</v>
      </c>
      <c r="H26" s="46">
        <f>IF(lipanj!Q16&gt;"0:00"+0,1,0)</f>
        <v>0</v>
      </c>
      <c r="I26" s="46">
        <f>IF(srpanj!Q16&gt;"0:00"+0,1,0)</f>
        <v>0</v>
      </c>
      <c r="J26" s="46">
        <f>IF(kolovoz!Q16&gt;"0:00"+0,1,0)</f>
        <v>0</v>
      </c>
      <c r="K26" s="46">
        <f>IF(rujan!Q16&gt;"0:00"+0,1,0)</f>
        <v>0</v>
      </c>
      <c r="L26" s="46">
        <f>IF(listopad!Q16&gt;"0:00"+0,1,0)</f>
        <v>0</v>
      </c>
      <c r="M26" s="46">
        <f>IF(studeni!Q16&gt;"0:00"+0,1,0)</f>
        <v>0</v>
      </c>
      <c r="N26" s="58">
        <f>IF(prosinac!Q16&gt;"0:00"+0,1,0)</f>
        <v>0</v>
      </c>
    </row>
    <row r="27" spans="1:14" ht="13.5" x14ac:dyDescent="0.3">
      <c r="A27" s="206"/>
      <c r="B27" s="53">
        <v>6</v>
      </c>
      <c r="C27" s="57">
        <f>IF(siječanj!Q17&gt;"0:00"+0,1,0)</f>
        <v>0</v>
      </c>
      <c r="D27" s="46">
        <f>IF(veljača!Q17&gt;"0:00"+0,1,0)</f>
        <v>0</v>
      </c>
      <c r="E27" s="46">
        <f>IF(ožujak!Q17&gt;"0:00"+0,1,0)</f>
        <v>0</v>
      </c>
      <c r="F27" s="46">
        <f>IF(travanj!Q17&gt;"0:00"+0,1,0)</f>
        <v>0</v>
      </c>
      <c r="G27" s="46">
        <f>IF(svibanj!Q17&gt;"0:00"+0,1,0)</f>
        <v>0</v>
      </c>
      <c r="H27" s="46">
        <f>IF(lipanj!Q17&gt;"0:00"+0,1,0)</f>
        <v>0</v>
      </c>
      <c r="I27" s="46">
        <f>IF(srpanj!Q17&gt;"0:00"+0,1,0)</f>
        <v>0</v>
      </c>
      <c r="J27" s="46">
        <f>IF(kolovoz!Q17&gt;"0:00"+0,1,0)</f>
        <v>0</v>
      </c>
      <c r="K27" s="46">
        <f>IF(rujan!Q17&gt;"0:00"+0,1,0)</f>
        <v>0</v>
      </c>
      <c r="L27" s="46">
        <f>IF(listopad!Q17&gt;"0:00"+0,1,0)</f>
        <v>0</v>
      </c>
      <c r="M27" s="46">
        <f>IF(studeni!Q17&gt;"0:00"+0,1,0)</f>
        <v>0</v>
      </c>
      <c r="N27" s="58">
        <f>IF(prosinac!Q17&gt;"0:00"+0,1,0)</f>
        <v>0</v>
      </c>
    </row>
    <row r="28" spans="1:14" ht="13.5" x14ac:dyDescent="0.3">
      <c r="A28" s="206"/>
      <c r="B28" s="53">
        <v>7</v>
      </c>
      <c r="C28" s="57">
        <f>IF(siječanj!Q18&gt;"0:00"+0,1,0)</f>
        <v>0</v>
      </c>
      <c r="D28" s="46">
        <f>IF(veljača!Q18&gt;"0:00"+0,1,0)</f>
        <v>0</v>
      </c>
      <c r="E28" s="46">
        <f>IF(ožujak!Q18&gt;"0:00"+0,1,0)</f>
        <v>0</v>
      </c>
      <c r="F28" s="46">
        <f>IF(travanj!Q18&gt;"0:00"+0,1,0)</f>
        <v>0</v>
      </c>
      <c r="G28" s="46">
        <f>IF(svibanj!Q18&gt;"0:00"+0,1,0)</f>
        <v>0</v>
      </c>
      <c r="H28" s="46">
        <f>IF(lipanj!Q18&gt;"0:00"+0,1,0)</f>
        <v>0</v>
      </c>
      <c r="I28" s="46">
        <f>IF(srpanj!Q18&gt;"0:00"+0,1,0)</f>
        <v>0</v>
      </c>
      <c r="J28" s="46">
        <f>IF(kolovoz!Q18&gt;"0:00"+0,1,0)</f>
        <v>0</v>
      </c>
      <c r="K28" s="46">
        <f>IF(rujan!Q18&gt;"0:00"+0,1,0)</f>
        <v>0</v>
      </c>
      <c r="L28" s="46">
        <f>IF(listopad!Q18&gt;"0:00"+0,1,0)</f>
        <v>0</v>
      </c>
      <c r="M28" s="46">
        <f>IF(studeni!Q18&gt;"0:00"+0,1,0)</f>
        <v>0</v>
      </c>
      <c r="N28" s="58">
        <f>IF(prosinac!Q18&gt;"0:00"+0,1,0)</f>
        <v>0</v>
      </c>
    </row>
    <row r="29" spans="1:14" ht="13.5" x14ac:dyDescent="0.3">
      <c r="A29" s="206"/>
      <c r="B29" s="53">
        <v>8</v>
      </c>
      <c r="C29" s="57">
        <f>IF(siječanj!Q19&gt;"0:00"+0,1,0)</f>
        <v>0</v>
      </c>
      <c r="D29" s="46">
        <f>IF(veljača!Q19&gt;"0:00"+0,1,0)</f>
        <v>0</v>
      </c>
      <c r="E29" s="46">
        <f>IF(ožujak!Q19&gt;"0:00"+0,1,0)</f>
        <v>0</v>
      </c>
      <c r="F29" s="46">
        <f>IF(travanj!Q19&gt;"0:00"+0,1,0)</f>
        <v>0</v>
      </c>
      <c r="G29" s="46">
        <f>IF(svibanj!Q19&gt;"0:00"+0,1,0)</f>
        <v>0</v>
      </c>
      <c r="H29" s="46">
        <f>IF(lipanj!Q19&gt;"0:00"+0,1,0)</f>
        <v>0</v>
      </c>
      <c r="I29" s="46">
        <f>IF(srpanj!Q19&gt;"0:00"+0,1,0)</f>
        <v>0</v>
      </c>
      <c r="J29" s="46">
        <f>IF(kolovoz!Q19&gt;"0:00"+0,1,0)</f>
        <v>0</v>
      </c>
      <c r="K29" s="46">
        <f>IF(rujan!Q19&gt;"0:00"+0,1,0)</f>
        <v>0</v>
      </c>
      <c r="L29" s="46">
        <f>IF(listopad!Q19&gt;"0:00"+0,1,0)</f>
        <v>0</v>
      </c>
      <c r="M29" s="46">
        <f>IF(studeni!Q19&gt;"0:00"+0,1,0)</f>
        <v>0</v>
      </c>
      <c r="N29" s="58">
        <f>IF(prosinac!Q19&gt;"0:00"+0,1,0)</f>
        <v>0</v>
      </c>
    </row>
    <row r="30" spans="1:14" ht="13.5" x14ac:dyDescent="0.3">
      <c r="A30" s="206"/>
      <c r="B30" s="53">
        <v>9</v>
      </c>
      <c r="C30" s="57">
        <f>IF(siječanj!Q20&gt;"0:00"+0,1,0)</f>
        <v>0</v>
      </c>
      <c r="D30" s="46">
        <f>IF(veljača!Q20&gt;"0:00"+0,1,0)</f>
        <v>0</v>
      </c>
      <c r="E30" s="46">
        <f>IF(ožujak!Q20&gt;"0:00"+0,1,0)</f>
        <v>0</v>
      </c>
      <c r="F30" s="46">
        <f>IF(travanj!Q20&gt;"0:00"+0,1,0)</f>
        <v>0</v>
      </c>
      <c r="G30" s="46">
        <f>IF(svibanj!Q20&gt;"0:00"+0,1,0)</f>
        <v>0</v>
      </c>
      <c r="H30" s="46">
        <f>IF(lipanj!Q20&gt;"0:00"+0,1,0)</f>
        <v>0</v>
      </c>
      <c r="I30" s="46">
        <f>IF(srpanj!Q20&gt;"0:00"+0,1,0)</f>
        <v>0</v>
      </c>
      <c r="J30" s="46">
        <f>IF(kolovoz!Q20&gt;"0:00"+0,1,0)</f>
        <v>0</v>
      </c>
      <c r="K30" s="46">
        <f>IF(rujan!Q20&gt;"0:00"+0,1,0)</f>
        <v>0</v>
      </c>
      <c r="L30" s="46">
        <f>IF(listopad!Q20&gt;"0:00"+0,1,0)</f>
        <v>0</v>
      </c>
      <c r="M30" s="46">
        <f>IF(studeni!Q20&gt;"0:00"+0,1,0)</f>
        <v>0</v>
      </c>
      <c r="N30" s="58">
        <f>IF(prosinac!Q20&gt;"0:00"+0,1,0)</f>
        <v>0</v>
      </c>
    </row>
    <row r="31" spans="1:14" ht="13.5" x14ac:dyDescent="0.3">
      <c r="A31" s="206"/>
      <c r="B31" s="53">
        <v>10</v>
      </c>
      <c r="C31" s="57">
        <f>IF(siječanj!Q21&gt;"0:00"+0,1,0)</f>
        <v>0</v>
      </c>
      <c r="D31" s="46">
        <f>IF(veljača!Q21&gt;"0:00"+0,1,0)</f>
        <v>0</v>
      </c>
      <c r="E31" s="46">
        <f>IF(ožujak!Q21&gt;"0:00"+0,1,0)</f>
        <v>0</v>
      </c>
      <c r="F31" s="46">
        <f>IF(travanj!Q21&gt;"0:00"+0,1,0)</f>
        <v>0</v>
      </c>
      <c r="G31" s="46">
        <f>IF(svibanj!Q21&gt;"0:00"+0,1,0)</f>
        <v>0</v>
      </c>
      <c r="H31" s="46">
        <f>IF(lipanj!Q21&gt;"0:00"+0,1,0)</f>
        <v>0</v>
      </c>
      <c r="I31" s="46">
        <f>IF(srpanj!Q21&gt;"0:00"+0,1,0)</f>
        <v>0</v>
      </c>
      <c r="J31" s="46">
        <f>IF(kolovoz!Q21&gt;"0:00"+0,1,0)</f>
        <v>0</v>
      </c>
      <c r="K31" s="46">
        <f>IF(rujan!Q21&gt;"0:00"+0,1,0)</f>
        <v>0</v>
      </c>
      <c r="L31" s="46">
        <f>IF(listopad!Q21&gt;"0:00"+0,1,0)</f>
        <v>0</v>
      </c>
      <c r="M31" s="46">
        <f>IF(studeni!Q21&gt;"0:00"+0,1,0)</f>
        <v>0</v>
      </c>
      <c r="N31" s="58">
        <f>IF(prosinac!Q21&gt;"0:00"+0,1,0)</f>
        <v>0</v>
      </c>
    </row>
    <row r="32" spans="1:14" ht="13.5" x14ac:dyDescent="0.3">
      <c r="A32" s="206"/>
      <c r="B32" s="53">
        <v>11</v>
      </c>
      <c r="C32" s="57">
        <f>IF(siječanj!Q22&gt;"0:00"+0,1,0)</f>
        <v>0</v>
      </c>
      <c r="D32" s="46">
        <f>IF(veljača!Q22&gt;"0:00"+0,1,0)</f>
        <v>0</v>
      </c>
      <c r="E32" s="46">
        <f>IF(ožujak!Q22&gt;"0:00"+0,1,0)</f>
        <v>0</v>
      </c>
      <c r="F32" s="46">
        <f>IF(travanj!Q22&gt;"0:00"+0,1,0)</f>
        <v>0</v>
      </c>
      <c r="G32" s="46">
        <f>IF(svibanj!Q22&gt;"0:00"+0,1,0)</f>
        <v>0</v>
      </c>
      <c r="H32" s="46">
        <f>IF(lipanj!Q22&gt;"0:00"+0,1,0)</f>
        <v>0</v>
      </c>
      <c r="I32" s="46">
        <f>IF(srpanj!Q22&gt;"0:00"+0,1,0)</f>
        <v>0</v>
      </c>
      <c r="J32" s="46">
        <f>IF(kolovoz!Q22&gt;"0:00"+0,1,0)</f>
        <v>0</v>
      </c>
      <c r="K32" s="46">
        <f>IF(rujan!Q22&gt;"0:00"+0,1,0)</f>
        <v>0</v>
      </c>
      <c r="L32" s="46">
        <f>IF(listopad!Q22&gt;"0:00"+0,1,0)</f>
        <v>0</v>
      </c>
      <c r="M32" s="46">
        <f>IF(studeni!Q22&gt;"0:00"+0,1,0)</f>
        <v>0</v>
      </c>
      <c r="N32" s="58">
        <f>IF(prosinac!Q22&gt;"0:00"+0,1,0)</f>
        <v>0</v>
      </c>
    </row>
    <row r="33" spans="1:14" ht="13.5" x14ac:dyDescent="0.3">
      <c r="A33" s="206"/>
      <c r="B33" s="53">
        <v>12</v>
      </c>
      <c r="C33" s="57">
        <f>IF(siječanj!Q23&gt;"0:00"+0,1,0)</f>
        <v>0</v>
      </c>
      <c r="D33" s="46">
        <f>IF(veljača!Q23&gt;"0:00"+0,1,0)</f>
        <v>0</v>
      </c>
      <c r="E33" s="46">
        <f>IF(ožujak!Q23&gt;"0:00"+0,1,0)</f>
        <v>0</v>
      </c>
      <c r="F33" s="46">
        <f>IF(travanj!Q23&gt;"0:00"+0,1,0)</f>
        <v>0</v>
      </c>
      <c r="G33" s="46">
        <f>IF(svibanj!Q23&gt;"0:00"+0,1,0)</f>
        <v>0</v>
      </c>
      <c r="H33" s="46">
        <f>IF(lipanj!Q23&gt;"0:00"+0,1,0)</f>
        <v>0</v>
      </c>
      <c r="I33" s="46">
        <f>IF(srpanj!Q23&gt;"0:00"+0,1,0)</f>
        <v>0</v>
      </c>
      <c r="J33" s="46">
        <f>IF(kolovoz!Q23&gt;"0:00"+0,1,0)</f>
        <v>0</v>
      </c>
      <c r="K33" s="46">
        <f>IF(rujan!Q23&gt;"0:00"+0,1,0)</f>
        <v>0</v>
      </c>
      <c r="L33" s="46">
        <f>IF(listopad!Q23&gt;"0:00"+0,1,0)</f>
        <v>0</v>
      </c>
      <c r="M33" s="46">
        <f>IF(studeni!Q23&gt;"0:00"+0,1,0)</f>
        <v>0</v>
      </c>
      <c r="N33" s="58">
        <f>IF(prosinac!Q23&gt;"0:00"+0,1,0)</f>
        <v>0</v>
      </c>
    </row>
    <row r="34" spans="1:14" ht="13.5" x14ac:dyDescent="0.3">
      <c r="A34" s="206"/>
      <c r="B34" s="53">
        <v>13</v>
      </c>
      <c r="C34" s="57">
        <f>IF(siječanj!Q24&gt;"0:00"+0,1,0)</f>
        <v>0</v>
      </c>
      <c r="D34" s="46">
        <f>IF(veljača!Q24&gt;"0:00"+0,1,0)</f>
        <v>0</v>
      </c>
      <c r="E34" s="46">
        <f>IF(ožujak!Q24&gt;"0:00"+0,1,0)</f>
        <v>0</v>
      </c>
      <c r="F34" s="46">
        <f>IF(travanj!Q24&gt;"0:00"+0,1,0)</f>
        <v>0</v>
      </c>
      <c r="G34" s="46">
        <f>IF(svibanj!Q24&gt;"0:00"+0,1,0)</f>
        <v>0</v>
      </c>
      <c r="H34" s="46">
        <f>IF(lipanj!Q24&gt;"0:00"+0,1,0)</f>
        <v>0</v>
      </c>
      <c r="I34" s="46">
        <f>IF(srpanj!Q24&gt;"0:00"+0,1,0)</f>
        <v>0</v>
      </c>
      <c r="J34" s="46">
        <f>IF(kolovoz!Q24&gt;"0:00"+0,1,0)</f>
        <v>0</v>
      </c>
      <c r="K34" s="46">
        <f>IF(rujan!Q24&gt;"0:00"+0,1,0)</f>
        <v>0</v>
      </c>
      <c r="L34" s="46">
        <f>IF(listopad!Q24&gt;"0:00"+0,1,0)</f>
        <v>0</v>
      </c>
      <c r="M34" s="46">
        <f>IF(studeni!Q24&gt;"0:00"+0,1,0)</f>
        <v>0</v>
      </c>
      <c r="N34" s="58">
        <f>IF(prosinac!Q24&gt;"0:00"+0,1,0)</f>
        <v>0</v>
      </c>
    </row>
    <row r="35" spans="1:14" ht="13.5" x14ac:dyDescent="0.3">
      <c r="A35" s="206"/>
      <c r="B35" s="53">
        <v>14</v>
      </c>
      <c r="C35" s="57">
        <f>IF(siječanj!Q25&gt;"0:00"+0,1,0)</f>
        <v>0</v>
      </c>
      <c r="D35" s="46">
        <f>IF(veljača!Q25&gt;"0:00"+0,1,0)</f>
        <v>0</v>
      </c>
      <c r="E35" s="46">
        <f>IF(ožujak!Q25&gt;"0:00"+0,1,0)</f>
        <v>0</v>
      </c>
      <c r="F35" s="46">
        <f>IF(travanj!Q25&gt;"0:00"+0,1,0)</f>
        <v>0</v>
      </c>
      <c r="G35" s="46">
        <f>IF(svibanj!Q25&gt;"0:00"+0,1,0)</f>
        <v>0</v>
      </c>
      <c r="H35" s="46">
        <f>IF(lipanj!Q25&gt;"0:00"+0,1,0)</f>
        <v>0</v>
      </c>
      <c r="I35" s="46">
        <f>IF(srpanj!Q25&gt;"0:00"+0,1,0)</f>
        <v>0</v>
      </c>
      <c r="J35" s="46">
        <f>IF(kolovoz!Q25&gt;"0:00"+0,1,0)</f>
        <v>0</v>
      </c>
      <c r="K35" s="46">
        <f>IF(rujan!Q25&gt;"0:00"+0,1,0)</f>
        <v>0</v>
      </c>
      <c r="L35" s="46">
        <f>IF(listopad!Q25&gt;"0:00"+0,1,0)</f>
        <v>0</v>
      </c>
      <c r="M35" s="46">
        <f>IF(studeni!Q25&gt;"0:00"+0,1,0)</f>
        <v>0</v>
      </c>
      <c r="N35" s="58">
        <f>IF(prosinac!Q25&gt;"0:00"+0,1,0)</f>
        <v>0</v>
      </c>
    </row>
    <row r="36" spans="1:14" ht="13.5" x14ac:dyDescent="0.3">
      <c r="A36" s="206"/>
      <c r="B36" s="53">
        <v>15</v>
      </c>
      <c r="C36" s="57">
        <f>IF(siječanj!Q26&gt;"0:00"+0,1,0)</f>
        <v>0</v>
      </c>
      <c r="D36" s="46">
        <f>IF(veljača!Q26&gt;"0:00"+0,1,0)</f>
        <v>0</v>
      </c>
      <c r="E36" s="46">
        <f>IF(ožujak!Q26&gt;"0:00"+0,1,0)</f>
        <v>0</v>
      </c>
      <c r="F36" s="46">
        <f>IF(travanj!Q26&gt;"0:00"+0,1,0)</f>
        <v>0</v>
      </c>
      <c r="G36" s="46">
        <f>IF(svibanj!Q26&gt;"0:00"+0,1,0)</f>
        <v>0</v>
      </c>
      <c r="H36" s="46">
        <f>IF(lipanj!Q26&gt;"0:00"+0,1,0)</f>
        <v>0</v>
      </c>
      <c r="I36" s="46">
        <f>IF(srpanj!Q26&gt;"0:00"+0,1,0)</f>
        <v>0</v>
      </c>
      <c r="J36" s="46">
        <f>IF(kolovoz!Q26&gt;"0:00"+0,1,0)</f>
        <v>0</v>
      </c>
      <c r="K36" s="46">
        <f>IF(rujan!Q26&gt;"0:00"+0,1,0)</f>
        <v>0</v>
      </c>
      <c r="L36" s="46">
        <f>IF(listopad!Q26&gt;"0:00"+0,1,0)</f>
        <v>0</v>
      </c>
      <c r="M36" s="46">
        <f>IF(studeni!Q26&gt;"0:00"+0,1,0)</f>
        <v>0</v>
      </c>
      <c r="N36" s="58">
        <f>IF(prosinac!Q26&gt;"0:00"+0,1,0)</f>
        <v>0</v>
      </c>
    </row>
    <row r="37" spans="1:14" ht="13.5" x14ac:dyDescent="0.3">
      <c r="A37" s="206"/>
      <c r="B37" s="53">
        <v>16</v>
      </c>
      <c r="C37" s="57">
        <f>IF(siječanj!Q27&gt;"0:00"+0,1,0)</f>
        <v>0</v>
      </c>
      <c r="D37" s="46">
        <f>IF(veljača!Q27&gt;"0:00"+0,1,0)</f>
        <v>0</v>
      </c>
      <c r="E37" s="46">
        <f>IF(ožujak!Q27&gt;"0:00"+0,1,0)</f>
        <v>0</v>
      </c>
      <c r="F37" s="46">
        <f>IF(travanj!Q27&gt;"0:00"+0,1,0)</f>
        <v>0</v>
      </c>
      <c r="G37" s="46">
        <f>IF(svibanj!Q27&gt;"0:00"+0,1,0)</f>
        <v>0</v>
      </c>
      <c r="H37" s="46">
        <f>IF(lipanj!Q27&gt;"0:00"+0,1,0)</f>
        <v>0</v>
      </c>
      <c r="I37" s="46">
        <f>IF(srpanj!Q27&gt;"0:00"+0,1,0)</f>
        <v>0</v>
      </c>
      <c r="J37" s="46">
        <f>IF(kolovoz!Q27&gt;"0:00"+0,1,0)</f>
        <v>0</v>
      </c>
      <c r="K37" s="46">
        <f>IF(rujan!Q27&gt;"0:00"+0,1,0)</f>
        <v>0</v>
      </c>
      <c r="L37" s="46">
        <f>IF(listopad!Q27&gt;"0:00"+0,1,0)</f>
        <v>0</v>
      </c>
      <c r="M37" s="46">
        <f>IF(studeni!Q27&gt;"0:00"+0,1,0)</f>
        <v>0</v>
      </c>
      <c r="N37" s="58">
        <f>IF(prosinac!Q27&gt;"0:00"+0,1,0)</f>
        <v>0</v>
      </c>
    </row>
    <row r="38" spans="1:14" ht="13.5" x14ac:dyDescent="0.3">
      <c r="A38" s="206"/>
      <c r="B38" s="53">
        <v>17</v>
      </c>
      <c r="C38" s="57">
        <f>IF(siječanj!Q28&gt;"0:00"+0,1,0)</f>
        <v>0</v>
      </c>
      <c r="D38" s="46">
        <f>IF(veljača!Q28&gt;"0:00"+0,1,0)</f>
        <v>0</v>
      </c>
      <c r="E38" s="46">
        <f>IF(ožujak!Q28&gt;"0:00"+0,1,0)</f>
        <v>0</v>
      </c>
      <c r="F38" s="46">
        <f>IF(travanj!Q28&gt;"0:00"+0,1,0)</f>
        <v>0</v>
      </c>
      <c r="G38" s="46">
        <f>IF(svibanj!Q28&gt;"0:00"+0,1,0)</f>
        <v>0</v>
      </c>
      <c r="H38" s="46">
        <f>IF(lipanj!Q28&gt;"0:00"+0,1,0)</f>
        <v>0</v>
      </c>
      <c r="I38" s="46">
        <f>IF(srpanj!Q28&gt;"0:00"+0,1,0)</f>
        <v>0</v>
      </c>
      <c r="J38" s="46">
        <f>IF(kolovoz!Q28&gt;"0:00"+0,1,0)</f>
        <v>0</v>
      </c>
      <c r="K38" s="46">
        <f>IF(rujan!Q28&gt;"0:00"+0,1,0)</f>
        <v>0</v>
      </c>
      <c r="L38" s="46">
        <f>IF(listopad!Q28&gt;"0:00"+0,1,0)</f>
        <v>0</v>
      </c>
      <c r="M38" s="46">
        <f>IF(studeni!Q28&gt;"0:00"+0,1,0)</f>
        <v>0</v>
      </c>
      <c r="N38" s="58">
        <f>IF(prosinac!Q28&gt;"0:00"+0,1,0)</f>
        <v>0</v>
      </c>
    </row>
    <row r="39" spans="1:14" ht="13.5" x14ac:dyDescent="0.3">
      <c r="A39" s="206"/>
      <c r="B39" s="53">
        <v>18</v>
      </c>
      <c r="C39" s="57">
        <f>IF(siječanj!Q29&gt;"0:00"+0,1,0)</f>
        <v>0</v>
      </c>
      <c r="D39" s="46">
        <f>IF(veljača!Q29&gt;"0:00"+0,1,0)</f>
        <v>0</v>
      </c>
      <c r="E39" s="46">
        <f>IF(ožujak!Q29&gt;"0:00"+0,1,0)</f>
        <v>0</v>
      </c>
      <c r="F39" s="46">
        <f>IF(travanj!Q29&gt;"0:00"+0,1,0)</f>
        <v>0</v>
      </c>
      <c r="G39" s="46">
        <f>IF(svibanj!Q29&gt;"0:00"+0,1,0)</f>
        <v>0</v>
      </c>
      <c r="H39" s="46">
        <f>IF(lipanj!Q29&gt;"0:00"+0,1,0)</f>
        <v>0</v>
      </c>
      <c r="I39" s="46">
        <f>IF(srpanj!Q29&gt;"0:00"+0,1,0)</f>
        <v>0</v>
      </c>
      <c r="J39" s="46">
        <f>IF(kolovoz!Q29&gt;"0:00"+0,1,0)</f>
        <v>0</v>
      </c>
      <c r="K39" s="46">
        <f>IF(rujan!Q29&gt;"0:00"+0,1,0)</f>
        <v>0</v>
      </c>
      <c r="L39" s="46">
        <f>IF(listopad!Q29&gt;"0:00"+0,1,0)</f>
        <v>0</v>
      </c>
      <c r="M39" s="46">
        <f>IF(studeni!Q29&gt;"0:00"+0,1,0)</f>
        <v>0</v>
      </c>
      <c r="N39" s="58">
        <f>IF(prosinac!Q29&gt;"0:00"+0,1,0)</f>
        <v>0</v>
      </c>
    </row>
    <row r="40" spans="1:14" ht="13.5" x14ac:dyDescent="0.3">
      <c r="A40" s="206"/>
      <c r="B40" s="53">
        <v>19</v>
      </c>
      <c r="C40" s="57">
        <f>IF(siječanj!Q30&gt;"0:00"+0,1,0)</f>
        <v>0</v>
      </c>
      <c r="D40" s="46">
        <f>IF(veljača!Q30&gt;"0:00"+0,1,0)</f>
        <v>0</v>
      </c>
      <c r="E40" s="46">
        <f>IF(ožujak!Q30&gt;"0:00"+0,1,0)</f>
        <v>0</v>
      </c>
      <c r="F40" s="46">
        <f>IF(travanj!Q30&gt;"0:00"+0,1,0)</f>
        <v>0</v>
      </c>
      <c r="G40" s="46">
        <f>IF(svibanj!Q30&gt;"0:00"+0,1,0)</f>
        <v>0</v>
      </c>
      <c r="H40" s="46">
        <f>IF(lipanj!Q30&gt;"0:00"+0,1,0)</f>
        <v>0</v>
      </c>
      <c r="I40" s="46">
        <f>IF(srpanj!Q30&gt;"0:00"+0,1,0)</f>
        <v>0</v>
      </c>
      <c r="J40" s="46">
        <f>IF(kolovoz!Q30&gt;"0:00"+0,1,0)</f>
        <v>0</v>
      </c>
      <c r="K40" s="46">
        <f>IF(rujan!Q30&gt;"0:00"+0,1,0)</f>
        <v>0</v>
      </c>
      <c r="L40" s="46">
        <f>IF(listopad!Q30&gt;"0:00"+0,1,0)</f>
        <v>0</v>
      </c>
      <c r="M40" s="46">
        <f>IF(studeni!Q30&gt;"0:00"+0,1,0)</f>
        <v>0</v>
      </c>
      <c r="N40" s="58">
        <f>IF(prosinac!Q30&gt;"0:00"+0,1,0)</f>
        <v>0</v>
      </c>
    </row>
    <row r="41" spans="1:14" ht="13.5" x14ac:dyDescent="0.3">
      <c r="A41" s="206"/>
      <c r="B41" s="53">
        <v>20</v>
      </c>
      <c r="C41" s="57">
        <f>IF(siječanj!Q31&gt;"0:00"+0,1,0)</f>
        <v>0</v>
      </c>
      <c r="D41" s="46">
        <f>IF(veljača!Q31&gt;"0:00"+0,1,0)</f>
        <v>0</v>
      </c>
      <c r="E41" s="46">
        <f>IF(ožujak!Q31&gt;"0:00"+0,1,0)</f>
        <v>0</v>
      </c>
      <c r="F41" s="46">
        <f>IF(travanj!Q31&gt;"0:00"+0,1,0)</f>
        <v>0</v>
      </c>
      <c r="G41" s="46">
        <f>IF(svibanj!Q31&gt;"0:00"+0,1,0)</f>
        <v>0</v>
      </c>
      <c r="H41" s="46">
        <f>IF(lipanj!Q31&gt;"0:00"+0,1,0)</f>
        <v>0</v>
      </c>
      <c r="I41" s="46">
        <f>IF(srpanj!Q31&gt;"0:00"+0,1,0)</f>
        <v>0</v>
      </c>
      <c r="J41" s="46">
        <f>IF(kolovoz!Q31&gt;"0:00"+0,1,0)</f>
        <v>0</v>
      </c>
      <c r="K41" s="46">
        <f>IF(rujan!Q31&gt;"0:00"+0,1,0)</f>
        <v>0</v>
      </c>
      <c r="L41" s="46">
        <f>IF(listopad!Q31&gt;"0:00"+0,1,0)</f>
        <v>0</v>
      </c>
      <c r="M41" s="46">
        <f>IF(studeni!Q31&gt;"0:00"+0,1,0)</f>
        <v>0</v>
      </c>
      <c r="N41" s="58">
        <f>IF(prosinac!Q31&gt;"0:00"+0,1,0)</f>
        <v>0</v>
      </c>
    </row>
    <row r="42" spans="1:14" ht="13.5" x14ac:dyDescent="0.3">
      <c r="A42" s="206"/>
      <c r="B42" s="53">
        <v>21</v>
      </c>
      <c r="C42" s="57">
        <f>IF(siječanj!Q32&gt;"0:00"+0,1,0)</f>
        <v>0</v>
      </c>
      <c r="D42" s="46">
        <f>IF(veljača!Q32&gt;"0:00"+0,1,0)</f>
        <v>0</v>
      </c>
      <c r="E42" s="46">
        <f>IF(ožujak!Q32&gt;"0:00"+0,1,0)</f>
        <v>0</v>
      </c>
      <c r="F42" s="46">
        <f>IF(travanj!Q32&gt;"0:00"+0,1,0)</f>
        <v>0</v>
      </c>
      <c r="G42" s="46">
        <f>IF(svibanj!Q32&gt;"0:00"+0,1,0)</f>
        <v>0</v>
      </c>
      <c r="H42" s="46">
        <f>IF(lipanj!Q32&gt;"0:00"+0,1,0)</f>
        <v>0</v>
      </c>
      <c r="I42" s="46">
        <f>IF(srpanj!Q32&gt;"0:00"+0,1,0)</f>
        <v>0</v>
      </c>
      <c r="J42" s="46">
        <f>IF(kolovoz!Q32&gt;"0:00"+0,1,0)</f>
        <v>0</v>
      </c>
      <c r="K42" s="46">
        <f>IF(rujan!Q32&gt;"0:00"+0,1,0)</f>
        <v>0</v>
      </c>
      <c r="L42" s="46">
        <f>IF(listopad!Q32&gt;"0:00"+0,1,0)</f>
        <v>0</v>
      </c>
      <c r="M42" s="46">
        <f>IF(studeni!Q32&gt;"0:00"+0,1,0)</f>
        <v>0</v>
      </c>
      <c r="N42" s="58">
        <f>IF(prosinac!Q32&gt;"0:00"+0,1,0)</f>
        <v>0</v>
      </c>
    </row>
    <row r="43" spans="1:14" ht="13.5" x14ac:dyDescent="0.3">
      <c r="A43" s="206"/>
      <c r="B43" s="53">
        <v>22</v>
      </c>
      <c r="C43" s="57">
        <f>IF(siječanj!Q33&gt;"0:00"+0,1,0)</f>
        <v>0</v>
      </c>
      <c r="D43" s="46">
        <f>IF(veljača!Q33&gt;"0:00"+0,1,0)</f>
        <v>0</v>
      </c>
      <c r="E43" s="46">
        <f>IF(ožujak!Q33&gt;"0:00"+0,1,0)</f>
        <v>0</v>
      </c>
      <c r="F43" s="46">
        <f>IF(travanj!Q33&gt;"0:00"+0,1,0)</f>
        <v>0</v>
      </c>
      <c r="G43" s="46">
        <f>IF(svibanj!Q33&gt;"0:00"+0,1,0)</f>
        <v>0</v>
      </c>
      <c r="H43" s="46">
        <f>IF(lipanj!Q33&gt;"0:00"+0,1,0)</f>
        <v>0</v>
      </c>
      <c r="I43" s="46">
        <f>IF(srpanj!Q33&gt;"0:00"+0,1,0)</f>
        <v>0</v>
      </c>
      <c r="J43" s="46">
        <f>IF(kolovoz!Q33&gt;"0:00"+0,1,0)</f>
        <v>0</v>
      </c>
      <c r="K43" s="46">
        <f>IF(rujan!Q33&gt;"0:00"+0,1,0)</f>
        <v>0</v>
      </c>
      <c r="L43" s="46">
        <f>IF(listopad!Q33&gt;"0:00"+0,1,0)</f>
        <v>0</v>
      </c>
      <c r="M43" s="46">
        <f>IF(studeni!Q33&gt;"0:00"+0,1,0)</f>
        <v>0</v>
      </c>
      <c r="N43" s="58">
        <f>IF(prosinac!Q33&gt;"0:00"+0,1,0)</f>
        <v>0</v>
      </c>
    </row>
    <row r="44" spans="1:14" ht="13.5" x14ac:dyDescent="0.3">
      <c r="A44" s="206"/>
      <c r="B44" s="53">
        <v>23</v>
      </c>
      <c r="C44" s="57">
        <f>IF(siječanj!Q34&gt;"0:00"+0,1,0)</f>
        <v>0</v>
      </c>
      <c r="D44" s="46">
        <f>IF(veljača!Q34&gt;"0:00"+0,1,0)</f>
        <v>0</v>
      </c>
      <c r="E44" s="46">
        <f>IF(ožujak!Q34&gt;"0:00"+0,1,0)</f>
        <v>0</v>
      </c>
      <c r="F44" s="46">
        <f>IF(travanj!Q34&gt;"0:00"+0,1,0)</f>
        <v>0</v>
      </c>
      <c r="G44" s="46">
        <f>IF(svibanj!Q34&gt;"0:00"+0,1,0)</f>
        <v>0</v>
      </c>
      <c r="H44" s="46">
        <f>IF(lipanj!Q34&gt;"0:00"+0,1,0)</f>
        <v>0</v>
      </c>
      <c r="I44" s="46">
        <f>IF(srpanj!Q34&gt;"0:00"+0,1,0)</f>
        <v>0</v>
      </c>
      <c r="J44" s="46">
        <f>IF(kolovoz!Q34&gt;"0:00"+0,1,0)</f>
        <v>0</v>
      </c>
      <c r="K44" s="46">
        <f>IF(rujan!Q34&gt;"0:00"+0,1,0)</f>
        <v>0</v>
      </c>
      <c r="L44" s="46">
        <f>IF(listopad!Q34&gt;"0:00"+0,1,0)</f>
        <v>0</v>
      </c>
      <c r="M44" s="46">
        <f>IF(studeni!Q34&gt;"0:00"+0,1,0)</f>
        <v>0</v>
      </c>
      <c r="N44" s="58">
        <f>IF(prosinac!Q34&gt;"0:00"+0,1,0)</f>
        <v>0</v>
      </c>
    </row>
    <row r="45" spans="1:14" ht="13.5" x14ac:dyDescent="0.3">
      <c r="A45" s="206"/>
      <c r="B45" s="53">
        <v>24</v>
      </c>
      <c r="C45" s="57">
        <f>IF(siječanj!Q35&gt;"0:00"+0,1,0)</f>
        <v>0</v>
      </c>
      <c r="D45" s="46">
        <f>IF(veljača!Q35&gt;"0:00"+0,1,0)</f>
        <v>0</v>
      </c>
      <c r="E45" s="46">
        <f>IF(ožujak!Q35&gt;"0:00"+0,1,0)</f>
        <v>0</v>
      </c>
      <c r="F45" s="46">
        <f>IF(travanj!Q35&gt;"0:00"+0,1,0)</f>
        <v>0</v>
      </c>
      <c r="G45" s="46">
        <f>IF(svibanj!Q35&gt;"0:00"+0,1,0)</f>
        <v>0</v>
      </c>
      <c r="H45" s="46">
        <f>IF(lipanj!Q35&gt;"0:00"+0,1,0)</f>
        <v>0</v>
      </c>
      <c r="I45" s="46">
        <f>IF(srpanj!Q35&gt;"0:00"+0,1,0)</f>
        <v>0</v>
      </c>
      <c r="J45" s="46">
        <f>IF(kolovoz!Q35&gt;"0:00"+0,1,0)</f>
        <v>0</v>
      </c>
      <c r="K45" s="46">
        <f>IF(rujan!Q35&gt;"0:00"+0,1,0)</f>
        <v>0</v>
      </c>
      <c r="L45" s="46">
        <f>IF(listopad!Q35&gt;"0:00"+0,1,0)</f>
        <v>0</v>
      </c>
      <c r="M45" s="46">
        <f>IF(studeni!Q35&gt;"0:00"+0,1,0)</f>
        <v>0</v>
      </c>
      <c r="N45" s="58">
        <f>IF(prosinac!Q35&gt;"0:00"+0,1,0)</f>
        <v>0</v>
      </c>
    </row>
    <row r="46" spans="1:14" ht="13.5" x14ac:dyDescent="0.3">
      <c r="A46" s="206"/>
      <c r="B46" s="53">
        <v>25</v>
      </c>
      <c r="C46" s="57">
        <f>IF(siječanj!Q36&gt;"0:00"+0,1,0)</f>
        <v>0</v>
      </c>
      <c r="D46" s="46">
        <f>IF(veljača!Q36&gt;"0:00"+0,1,0)</f>
        <v>0</v>
      </c>
      <c r="E46" s="46">
        <f>IF(ožujak!Q36&gt;"0:00"+0,1,0)</f>
        <v>0</v>
      </c>
      <c r="F46" s="46">
        <f>IF(travanj!Q36&gt;"0:00"+0,1,0)</f>
        <v>0</v>
      </c>
      <c r="G46" s="46">
        <f>IF(svibanj!Q36&gt;"0:00"+0,1,0)</f>
        <v>0</v>
      </c>
      <c r="H46" s="46">
        <f>IF(lipanj!Q36&gt;"0:00"+0,1,0)</f>
        <v>0</v>
      </c>
      <c r="I46" s="46">
        <f>IF(srpanj!Q36&gt;"0:00"+0,1,0)</f>
        <v>0</v>
      </c>
      <c r="J46" s="46">
        <f>IF(kolovoz!Q36&gt;"0:00"+0,1,0)</f>
        <v>0</v>
      </c>
      <c r="K46" s="46">
        <f>IF(rujan!Q36&gt;"0:00"+0,1,0)</f>
        <v>0</v>
      </c>
      <c r="L46" s="46">
        <f>IF(listopad!Q36&gt;"0:00"+0,1,0)</f>
        <v>0</v>
      </c>
      <c r="M46" s="46">
        <f>IF(studeni!Q36&gt;"0:00"+0,1,0)</f>
        <v>0</v>
      </c>
      <c r="N46" s="58">
        <f>IF(prosinac!Q36&gt;"0:00"+0,1,0)</f>
        <v>0</v>
      </c>
    </row>
    <row r="47" spans="1:14" ht="13.5" x14ac:dyDescent="0.3">
      <c r="A47" s="206"/>
      <c r="B47" s="53">
        <v>26</v>
      </c>
      <c r="C47" s="57">
        <f>IF(siječanj!Q37&gt;"0:00"+0,1,0)</f>
        <v>0</v>
      </c>
      <c r="D47" s="46">
        <f>IF(veljača!Q37&gt;"0:00"+0,1,0)</f>
        <v>0</v>
      </c>
      <c r="E47" s="46">
        <f>IF(ožujak!Q37&gt;"0:00"+0,1,0)</f>
        <v>0</v>
      </c>
      <c r="F47" s="46">
        <f>IF(travanj!Q37&gt;"0:00"+0,1,0)</f>
        <v>0</v>
      </c>
      <c r="G47" s="46">
        <f>IF(svibanj!Q37&gt;"0:00"+0,1,0)</f>
        <v>0</v>
      </c>
      <c r="H47" s="46">
        <f>IF(lipanj!Q37&gt;"0:00"+0,1,0)</f>
        <v>0</v>
      </c>
      <c r="I47" s="46">
        <f>IF(srpanj!Q37&gt;"0:00"+0,1,0)</f>
        <v>0</v>
      </c>
      <c r="J47" s="46">
        <f>IF(kolovoz!Q37&gt;"0:00"+0,1,0)</f>
        <v>0</v>
      </c>
      <c r="K47" s="46">
        <f>IF(rujan!Q37&gt;"0:00"+0,1,0)</f>
        <v>0</v>
      </c>
      <c r="L47" s="46">
        <f>IF(listopad!Q37&gt;"0:00"+0,1,0)</f>
        <v>0</v>
      </c>
      <c r="M47" s="46">
        <f>IF(studeni!Q37&gt;"0:00"+0,1,0)</f>
        <v>0</v>
      </c>
      <c r="N47" s="58">
        <f>IF(prosinac!Q37&gt;"0:00"+0,1,0)</f>
        <v>0</v>
      </c>
    </row>
    <row r="48" spans="1:14" ht="13.5" x14ac:dyDescent="0.3">
      <c r="A48" s="206"/>
      <c r="B48" s="53">
        <v>27</v>
      </c>
      <c r="C48" s="57">
        <f>IF(siječanj!Q38&gt;"0:00"+0,1,0)</f>
        <v>0</v>
      </c>
      <c r="D48" s="46">
        <f>IF(veljača!Q38&gt;"0:00"+0,1,0)</f>
        <v>0</v>
      </c>
      <c r="E48" s="46">
        <f>IF(ožujak!Q38&gt;"0:00"+0,1,0)</f>
        <v>0</v>
      </c>
      <c r="F48" s="46">
        <f>IF(travanj!Q38&gt;"0:00"+0,1,0)</f>
        <v>0</v>
      </c>
      <c r="G48" s="46">
        <f>IF(svibanj!Q38&gt;"0:00"+0,1,0)</f>
        <v>0</v>
      </c>
      <c r="H48" s="46">
        <f>IF(lipanj!Q38&gt;"0:00"+0,1,0)</f>
        <v>0</v>
      </c>
      <c r="I48" s="46">
        <f>IF(srpanj!Q38&gt;"0:00"+0,1,0)</f>
        <v>0</v>
      </c>
      <c r="J48" s="46">
        <f>IF(kolovoz!Q38&gt;"0:00"+0,1,0)</f>
        <v>0</v>
      </c>
      <c r="K48" s="46">
        <f>IF(rujan!Q38&gt;"0:00"+0,1,0)</f>
        <v>0</v>
      </c>
      <c r="L48" s="46">
        <f>IF(listopad!Q38&gt;"0:00"+0,1,0)</f>
        <v>0</v>
      </c>
      <c r="M48" s="46">
        <f>IF(studeni!Q38&gt;"0:00"+0,1,0)</f>
        <v>0</v>
      </c>
      <c r="N48" s="58">
        <f>IF(prosinac!Q38&gt;"0:00"+0,1,0)</f>
        <v>0</v>
      </c>
    </row>
    <row r="49" spans="1:15" ht="13.5" x14ac:dyDescent="0.3">
      <c r="A49" s="206"/>
      <c r="B49" s="53">
        <v>28</v>
      </c>
      <c r="C49" s="57">
        <f>IF(siječanj!Q39&gt;"0:00"+0,1,0)</f>
        <v>0</v>
      </c>
      <c r="D49" s="46">
        <f>IF(veljača!Q39&gt;"0:00"+0,1,0)</f>
        <v>0</v>
      </c>
      <c r="E49" s="46">
        <f>IF(ožujak!Q39&gt;"0:00"+0,1,0)</f>
        <v>0</v>
      </c>
      <c r="F49" s="46">
        <f>IF(travanj!Q39&gt;"0:00"+0,1,0)</f>
        <v>0</v>
      </c>
      <c r="G49" s="46">
        <f>IF(svibanj!Q39&gt;"0:00"+0,1,0)</f>
        <v>0</v>
      </c>
      <c r="H49" s="46">
        <f>IF(lipanj!Q39&gt;"0:00"+0,1,0)</f>
        <v>0</v>
      </c>
      <c r="I49" s="46">
        <f>IF(srpanj!Q39&gt;"0:00"+0,1,0)</f>
        <v>0</v>
      </c>
      <c r="J49" s="46">
        <f>IF(kolovoz!Q39&gt;"0:00"+0,1,0)</f>
        <v>0</v>
      </c>
      <c r="K49" s="46">
        <f>IF(rujan!Q39&gt;"0:00"+0,1,0)</f>
        <v>0</v>
      </c>
      <c r="L49" s="46">
        <f>IF(listopad!Q39&gt;"0:00"+0,1,0)</f>
        <v>0</v>
      </c>
      <c r="M49" s="46">
        <f>IF(studeni!Q39&gt;"0:00"+0,1,0)</f>
        <v>0</v>
      </c>
      <c r="N49" s="58">
        <f>IF(prosinac!Q39&gt;"0:00"+0,1,0)</f>
        <v>0</v>
      </c>
    </row>
    <row r="50" spans="1:15" ht="13.5" x14ac:dyDescent="0.3">
      <c r="A50" s="206"/>
      <c r="B50" s="53">
        <v>29</v>
      </c>
      <c r="C50" s="57">
        <f>IF(siječanj!Q40&gt;"0:00"+0,1,0)</f>
        <v>0</v>
      </c>
      <c r="D50" s="46"/>
      <c r="E50" s="46">
        <f>IF(ožujak!Q40&gt;"0:00"+0,1,0)</f>
        <v>0</v>
      </c>
      <c r="F50" s="46">
        <f>IF(travanj!Q40&gt;"0:00"+0,1,0)</f>
        <v>0</v>
      </c>
      <c r="G50" s="46">
        <f>IF(svibanj!Q40&gt;"0:00"+0,1,0)</f>
        <v>0</v>
      </c>
      <c r="H50" s="46">
        <f>IF(lipanj!Q40&gt;"0:00"+0,1,0)</f>
        <v>0</v>
      </c>
      <c r="I50" s="46">
        <f>IF(srpanj!Q40&gt;"0:00"+0,1,0)</f>
        <v>0</v>
      </c>
      <c r="J50" s="46">
        <f>IF(kolovoz!Q40&gt;"0:00"+0,1,0)</f>
        <v>0</v>
      </c>
      <c r="K50" s="46">
        <f>IF(rujan!Q40&gt;"0:00"+0,1,0)</f>
        <v>0</v>
      </c>
      <c r="L50" s="46">
        <f>IF(listopad!Q40&gt;"0:00"+0,1,0)</f>
        <v>0</v>
      </c>
      <c r="M50" s="46">
        <f>IF(studeni!Q40&gt;"0:00"+0,1,0)</f>
        <v>0</v>
      </c>
      <c r="N50" s="58">
        <f>IF(prosinac!Q40&gt;"0:00"+0,1,0)</f>
        <v>0</v>
      </c>
    </row>
    <row r="51" spans="1:15" ht="13.5" x14ac:dyDescent="0.3">
      <c r="A51" s="206"/>
      <c r="B51" s="53">
        <v>30</v>
      </c>
      <c r="C51" s="57">
        <f>IF(siječanj!Q41&gt;"0:00"+0,1,0)</f>
        <v>0</v>
      </c>
      <c r="D51" s="46"/>
      <c r="E51" s="46">
        <f>IF(ožujak!Q41&gt;"0:00"+0,1,0)</f>
        <v>0</v>
      </c>
      <c r="F51" s="46">
        <f>IF(travanj!Q41&gt;"0:00"+0,1,0)</f>
        <v>0</v>
      </c>
      <c r="G51" s="46">
        <f>IF(svibanj!Q41&gt;"0:00"+0,1,0)</f>
        <v>0</v>
      </c>
      <c r="H51" s="46">
        <f>IF(lipanj!Q41&gt;"0:00"+0,1,0)</f>
        <v>0</v>
      </c>
      <c r="I51" s="46">
        <f>IF(srpanj!Q41&gt;"0:00"+0,1,0)</f>
        <v>0</v>
      </c>
      <c r="J51" s="46">
        <f>IF(kolovoz!Q41&gt;"0:00"+0,1,0)</f>
        <v>0</v>
      </c>
      <c r="K51" s="46">
        <f>IF(rujan!Q41&gt;"0:00"+0,1,0)</f>
        <v>0</v>
      </c>
      <c r="L51" s="46">
        <f>IF(listopad!Q41&gt;"0:00"+0,1,0)</f>
        <v>0</v>
      </c>
      <c r="M51" s="46">
        <f>IF(studeni!Q41&gt;"0:00"+0,1,0)</f>
        <v>0</v>
      </c>
      <c r="N51" s="58">
        <f>IF(prosinac!Q41&gt;"0:00"+0,1,0)</f>
        <v>0</v>
      </c>
      <c r="O51" s="45" t="s">
        <v>63</v>
      </c>
    </row>
    <row r="52" spans="1:15" ht="15" x14ac:dyDescent="0.3">
      <c r="A52" s="207"/>
      <c r="B52" s="50">
        <v>31</v>
      </c>
      <c r="C52" s="59">
        <f>IF(siječanj!Q42&gt;"0:00"+0,1,0)</f>
        <v>0</v>
      </c>
      <c r="D52" s="60"/>
      <c r="E52" s="60">
        <f>IF(ožujak!Q42&gt;"0:00"+0,1,0)</f>
        <v>0</v>
      </c>
      <c r="F52" s="60"/>
      <c r="G52" s="60">
        <f>IF(svibanj!Q42&gt;"0:00"+0,1,0)</f>
        <v>0</v>
      </c>
      <c r="H52" s="60"/>
      <c r="I52" s="60">
        <f>IF(srpanj!Q42&gt;"0:00"+0,1,0)</f>
        <v>0</v>
      </c>
      <c r="J52" s="60">
        <f>IF(kolovoz!Q42&gt;"0:00"+0,1,0)</f>
        <v>0</v>
      </c>
      <c r="K52" s="60"/>
      <c r="L52" s="60">
        <f>IF(listopad!Q42&gt;"0:00"+0,1,0)</f>
        <v>0</v>
      </c>
      <c r="M52" s="60"/>
      <c r="N52" s="61">
        <f>IF(prosinac!Q42&gt;"0:00"+0,1,0)</f>
        <v>0</v>
      </c>
      <c r="O52" s="62">
        <f>SUM(C22:N52)</f>
        <v>0</v>
      </c>
    </row>
  </sheetData>
  <sheetProtection algorithmName="SHA-512" hashValue="JYmwK/ORPVpoVFTxFVHy11UhACHFmEh9wdF5brOxuWU7nzSRvhyXE6H+US5gUovgsiF5tMKyWz29lHIWb469ew==" saltValue="FlyWpEX3q5NIFaWWv6XhCw==" spinCount="100000" sheet="1" objects="1" scenarios="1"/>
  <protectedRanges>
    <protectedRange sqref="F14:F15" name="Range1"/>
  </protectedRanges>
  <mergeCells count="19">
    <mergeCell ref="D9:I9"/>
    <mergeCell ref="A10:C10"/>
    <mergeCell ref="D10:I10"/>
    <mergeCell ref="A22:A52"/>
    <mergeCell ref="C20:N20"/>
    <mergeCell ref="A1:C4"/>
    <mergeCell ref="D1:H1"/>
    <mergeCell ref="D2:H2"/>
    <mergeCell ref="D3:H3"/>
    <mergeCell ref="D4:H4"/>
    <mergeCell ref="A6:O6"/>
    <mergeCell ref="A8:C8"/>
    <mergeCell ref="A9:C9"/>
    <mergeCell ref="A17:E17"/>
    <mergeCell ref="A13:F13"/>
    <mergeCell ref="A14:E14"/>
    <mergeCell ref="A15:E15"/>
    <mergeCell ref="A16:E16"/>
    <mergeCell ref="D8:I8"/>
  </mergeCells>
  <phoneticPr fontId="1" type="noConversion"/>
  <conditionalFormatting sqref="C22:N52">
    <cfRule type="cellIs" dxfId="0" priority="1" stopIfTrue="1" operator="equal">
      <formula>1</formula>
    </cfRule>
  </conditionalFormatting>
  <pageMargins left="0.36" right="0.44" top="0.6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5"/>
  <sheetViews>
    <sheetView topLeftCell="A2" zoomScale="130" zoomScaleNormal="130" workbookViewId="0">
      <selection activeCell="A10" sqref="A10:B10"/>
    </sheetView>
  </sheetViews>
  <sheetFormatPr defaultRowHeight="13.5" x14ac:dyDescent="0.35"/>
  <cols>
    <col min="1" max="1" width="7.7109375" style="2" customWidth="1"/>
    <col min="2" max="2" width="3.85546875" style="2" customWidth="1"/>
    <col min="3" max="3" width="6.140625" style="3" customWidth="1"/>
    <col min="4" max="4" width="5.5703125" style="2" customWidth="1"/>
    <col min="5" max="5" width="6.7109375" style="2" customWidth="1"/>
    <col min="6" max="6" width="6.28515625" style="2" customWidth="1"/>
    <col min="7" max="7" width="6" style="2" customWidth="1"/>
    <col min="8" max="9" width="5.85546875" style="2" customWidth="1"/>
    <col min="10" max="10" width="5.5703125" style="2" customWidth="1"/>
    <col min="11" max="11" width="5.42578125" style="2" customWidth="1"/>
    <col min="12" max="13" width="5.28515625" style="2" customWidth="1"/>
    <col min="14" max="14" width="5.140625" style="2" customWidth="1"/>
    <col min="15" max="15" width="7.28515625" style="2" customWidth="1"/>
    <col min="16" max="16" width="5.28515625" style="2" customWidth="1"/>
    <col min="17" max="17" width="7.85546875" style="2" customWidth="1"/>
    <col min="18" max="18" width="6" style="30" customWidth="1"/>
    <col min="19" max="19" width="6.140625" style="30" customWidth="1"/>
    <col min="20" max="16384" width="9.140625" style="2"/>
  </cols>
  <sheetData>
    <row r="1" spans="1:17" ht="18" x14ac:dyDescent="0.35">
      <c r="A1" s="231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3" spans="1:17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1"/>
      <c r="I3" s="170" t="s">
        <v>53</v>
      </c>
      <c r="J3" s="171"/>
      <c r="K3" s="171"/>
      <c r="L3" s="175" t="str">
        <f>konstante!C11</f>
        <v>Ime Prezime</v>
      </c>
      <c r="M3" s="175"/>
      <c r="N3" s="175"/>
      <c r="O3" s="175"/>
      <c r="P3" s="175"/>
      <c r="Q3" s="175"/>
    </row>
    <row r="4" spans="1:17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3"/>
      <c r="I4" s="170" t="s">
        <v>54</v>
      </c>
      <c r="J4" s="171"/>
      <c r="K4" s="171"/>
      <c r="L4" s="152">
        <f>konstante!C12</f>
        <v>12345678911</v>
      </c>
      <c r="M4" s="152"/>
      <c r="N4" s="152"/>
      <c r="O4" s="152"/>
      <c r="P4" s="152"/>
      <c r="Q4" s="152"/>
    </row>
    <row r="5" spans="1:17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3"/>
      <c r="I5" s="153" t="s">
        <v>56</v>
      </c>
      <c r="J5" s="154"/>
      <c r="K5" s="154"/>
      <c r="L5" s="175" t="str">
        <f>TEXT(konstante!B27,"yyyy")</f>
        <v>2023</v>
      </c>
      <c r="M5" s="175"/>
      <c r="N5" s="175"/>
      <c r="O5" s="175"/>
      <c r="P5" s="175"/>
      <c r="Q5" s="175"/>
    </row>
    <row r="6" spans="1:17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5"/>
    </row>
    <row r="9" spans="1:17" x14ac:dyDescent="0.35">
      <c r="A9" s="234" t="s">
        <v>95</v>
      </c>
      <c r="B9" s="235"/>
      <c r="C9" s="238" t="s">
        <v>91</v>
      </c>
      <c r="D9" s="238"/>
      <c r="E9" s="238"/>
      <c r="F9" s="238"/>
      <c r="G9" s="238"/>
      <c r="H9" s="238"/>
      <c r="I9" s="239" t="s">
        <v>92</v>
      </c>
      <c r="J9" s="239"/>
      <c r="K9" s="239"/>
      <c r="L9" s="239"/>
      <c r="M9" s="239"/>
      <c r="N9" s="236" t="s">
        <v>93</v>
      </c>
      <c r="O9" s="236"/>
      <c r="P9" s="236" t="s">
        <v>94</v>
      </c>
      <c r="Q9" s="237"/>
    </row>
    <row r="10" spans="1:17" x14ac:dyDescent="0.35">
      <c r="A10" s="240"/>
      <c r="B10" s="241"/>
      <c r="C10" s="242"/>
      <c r="D10" s="242"/>
      <c r="E10" s="242"/>
      <c r="F10" s="242"/>
      <c r="G10" s="242"/>
      <c r="H10" s="242"/>
      <c r="I10" s="243"/>
      <c r="J10" s="243"/>
      <c r="K10" s="243"/>
      <c r="L10" s="243"/>
      <c r="M10" s="243"/>
      <c r="N10" s="244"/>
      <c r="O10" s="244"/>
      <c r="P10" s="244"/>
      <c r="Q10" s="245"/>
    </row>
    <row r="11" spans="1:17" x14ac:dyDescent="0.35">
      <c r="A11" s="246"/>
      <c r="B11" s="247"/>
      <c r="C11" s="248"/>
      <c r="D11" s="248"/>
      <c r="E11" s="248"/>
      <c r="F11" s="248"/>
      <c r="G11" s="248"/>
      <c r="H11" s="248"/>
      <c r="I11" s="249"/>
      <c r="J11" s="249"/>
      <c r="K11" s="249"/>
      <c r="L11" s="249"/>
      <c r="M11" s="249"/>
      <c r="N11" s="250"/>
      <c r="O11" s="250"/>
      <c r="P11" s="250"/>
      <c r="Q11" s="251"/>
    </row>
    <row r="12" spans="1:17" x14ac:dyDescent="0.35">
      <c r="A12" s="246"/>
      <c r="B12" s="247"/>
      <c r="C12" s="248"/>
      <c r="D12" s="248"/>
      <c r="E12" s="248"/>
      <c r="F12" s="248"/>
      <c r="G12" s="248"/>
      <c r="H12" s="248"/>
      <c r="I12" s="249"/>
      <c r="J12" s="249"/>
      <c r="K12" s="249"/>
      <c r="L12" s="249"/>
      <c r="M12" s="249"/>
      <c r="N12" s="250"/>
      <c r="O12" s="250"/>
      <c r="P12" s="250"/>
      <c r="Q12" s="251"/>
    </row>
    <row r="13" spans="1:17" x14ac:dyDescent="0.35">
      <c r="A13" s="246"/>
      <c r="B13" s="247"/>
      <c r="C13" s="248"/>
      <c r="D13" s="248"/>
      <c r="E13" s="248"/>
      <c r="F13" s="248"/>
      <c r="G13" s="248"/>
      <c r="H13" s="248"/>
      <c r="I13" s="249"/>
      <c r="J13" s="249"/>
      <c r="K13" s="249"/>
      <c r="L13" s="249"/>
      <c r="M13" s="249"/>
      <c r="N13" s="250"/>
      <c r="O13" s="250"/>
      <c r="P13" s="250"/>
      <c r="Q13" s="251"/>
    </row>
    <row r="14" spans="1:17" x14ac:dyDescent="0.35">
      <c r="A14" s="246"/>
      <c r="B14" s="247"/>
      <c r="C14" s="248"/>
      <c r="D14" s="248"/>
      <c r="E14" s="248"/>
      <c r="F14" s="248"/>
      <c r="G14" s="248"/>
      <c r="H14" s="248"/>
      <c r="I14" s="249"/>
      <c r="J14" s="249"/>
      <c r="K14" s="249"/>
      <c r="L14" s="249"/>
      <c r="M14" s="249"/>
      <c r="N14" s="250"/>
      <c r="O14" s="250"/>
      <c r="P14" s="250"/>
      <c r="Q14" s="251"/>
    </row>
    <row r="15" spans="1:17" x14ac:dyDescent="0.35">
      <c r="A15" s="246"/>
      <c r="B15" s="247"/>
      <c r="C15" s="248"/>
      <c r="D15" s="248"/>
      <c r="E15" s="248"/>
      <c r="F15" s="248"/>
      <c r="G15" s="248"/>
      <c r="H15" s="248"/>
      <c r="I15" s="249"/>
      <c r="J15" s="249"/>
      <c r="K15" s="249"/>
      <c r="L15" s="249"/>
      <c r="M15" s="249"/>
      <c r="N15" s="250"/>
      <c r="O15" s="250"/>
      <c r="P15" s="250"/>
      <c r="Q15" s="251"/>
    </row>
    <row r="16" spans="1:17" x14ac:dyDescent="0.35">
      <c r="A16" s="246"/>
      <c r="B16" s="247"/>
      <c r="C16" s="248"/>
      <c r="D16" s="248"/>
      <c r="E16" s="248"/>
      <c r="F16" s="248"/>
      <c r="G16" s="248"/>
      <c r="H16" s="248"/>
      <c r="I16" s="249"/>
      <c r="J16" s="249"/>
      <c r="K16" s="249"/>
      <c r="L16" s="249"/>
      <c r="M16" s="249"/>
      <c r="N16" s="250"/>
      <c r="O16" s="250"/>
      <c r="P16" s="250"/>
      <c r="Q16" s="251"/>
    </row>
    <row r="17" spans="1:17" x14ac:dyDescent="0.35">
      <c r="A17" s="246"/>
      <c r="B17" s="247"/>
      <c r="C17" s="248"/>
      <c r="D17" s="248"/>
      <c r="E17" s="248"/>
      <c r="F17" s="248"/>
      <c r="G17" s="248"/>
      <c r="H17" s="248"/>
      <c r="I17" s="249"/>
      <c r="J17" s="249"/>
      <c r="K17" s="249"/>
      <c r="L17" s="249"/>
      <c r="M17" s="249"/>
      <c r="N17" s="250"/>
      <c r="O17" s="250"/>
      <c r="P17" s="250"/>
      <c r="Q17" s="251"/>
    </row>
    <row r="18" spans="1:17" x14ac:dyDescent="0.35">
      <c r="A18" s="246"/>
      <c r="B18" s="247"/>
      <c r="C18" s="248"/>
      <c r="D18" s="248"/>
      <c r="E18" s="248"/>
      <c r="F18" s="248"/>
      <c r="G18" s="248"/>
      <c r="H18" s="248"/>
      <c r="I18" s="249"/>
      <c r="J18" s="249"/>
      <c r="K18" s="249"/>
      <c r="L18" s="249"/>
      <c r="M18" s="249"/>
      <c r="N18" s="250"/>
      <c r="O18" s="250"/>
      <c r="P18" s="250"/>
      <c r="Q18" s="251"/>
    </row>
    <row r="19" spans="1:17" x14ac:dyDescent="0.35">
      <c r="A19" s="246"/>
      <c r="B19" s="247"/>
      <c r="C19" s="248"/>
      <c r="D19" s="248"/>
      <c r="E19" s="248"/>
      <c r="F19" s="248"/>
      <c r="G19" s="248"/>
      <c r="H19" s="248"/>
      <c r="I19" s="249"/>
      <c r="J19" s="249"/>
      <c r="K19" s="249"/>
      <c r="L19" s="249"/>
      <c r="M19" s="249"/>
      <c r="N19" s="250"/>
      <c r="O19" s="250"/>
      <c r="P19" s="250"/>
      <c r="Q19" s="251"/>
    </row>
    <row r="20" spans="1:17" x14ac:dyDescent="0.35">
      <c r="A20" s="246"/>
      <c r="B20" s="247"/>
      <c r="C20" s="248"/>
      <c r="D20" s="248"/>
      <c r="E20" s="248"/>
      <c r="F20" s="248"/>
      <c r="G20" s="248"/>
      <c r="H20" s="248"/>
      <c r="I20" s="249"/>
      <c r="J20" s="249"/>
      <c r="K20" s="249"/>
      <c r="L20" s="249"/>
      <c r="M20" s="249"/>
      <c r="N20" s="250"/>
      <c r="O20" s="250"/>
      <c r="P20" s="250"/>
      <c r="Q20" s="251"/>
    </row>
    <row r="21" spans="1:17" x14ac:dyDescent="0.35">
      <c r="A21" s="246"/>
      <c r="B21" s="247"/>
      <c r="C21" s="248"/>
      <c r="D21" s="248"/>
      <c r="E21" s="248"/>
      <c r="F21" s="248"/>
      <c r="G21" s="248"/>
      <c r="H21" s="248"/>
      <c r="I21" s="249"/>
      <c r="J21" s="249"/>
      <c r="K21" s="249"/>
      <c r="L21" s="249"/>
      <c r="M21" s="249"/>
      <c r="N21" s="250"/>
      <c r="O21" s="250"/>
      <c r="P21" s="250"/>
      <c r="Q21" s="251"/>
    </row>
    <row r="22" spans="1:17" x14ac:dyDescent="0.35">
      <c r="A22" s="246"/>
      <c r="B22" s="247"/>
      <c r="C22" s="248"/>
      <c r="D22" s="248"/>
      <c r="E22" s="248"/>
      <c r="F22" s="248"/>
      <c r="G22" s="248"/>
      <c r="H22" s="248"/>
      <c r="I22" s="249"/>
      <c r="J22" s="249"/>
      <c r="K22" s="249"/>
      <c r="L22" s="249"/>
      <c r="M22" s="249"/>
      <c r="N22" s="250"/>
      <c r="O22" s="250"/>
      <c r="P22" s="250"/>
      <c r="Q22" s="251"/>
    </row>
    <row r="23" spans="1:17" x14ac:dyDescent="0.35">
      <c r="A23" s="246"/>
      <c r="B23" s="247"/>
      <c r="C23" s="248"/>
      <c r="D23" s="248"/>
      <c r="E23" s="248"/>
      <c r="F23" s="248"/>
      <c r="G23" s="248"/>
      <c r="H23" s="248"/>
      <c r="I23" s="249"/>
      <c r="J23" s="249"/>
      <c r="K23" s="249"/>
      <c r="L23" s="249"/>
      <c r="M23" s="249"/>
      <c r="N23" s="250"/>
      <c r="O23" s="250"/>
      <c r="P23" s="250"/>
      <c r="Q23" s="251"/>
    </row>
    <row r="24" spans="1:17" x14ac:dyDescent="0.35">
      <c r="A24" s="246"/>
      <c r="B24" s="247"/>
      <c r="C24" s="248"/>
      <c r="D24" s="248"/>
      <c r="E24" s="248"/>
      <c r="F24" s="248"/>
      <c r="G24" s="248"/>
      <c r="H24" s="248"/>
      <c r="I24" s="249"/>
      <c r="J24" s="249"/>
      <c r="K24" s="249"/>
      <c r="L24" s="249"/>
      <c r="M24" s="249"/>
      <c r="N24" s="250"/>
      <c r="O24" s="250"/>
      <c r="P24" s="250"/>
      <c r="Q24" s="251"/>
    </row>
    <row r="25" spans="1:17" x14ac:dyDescent="0.35">
      <c r="A25" s="246"/>
      <c r="B25" s="247"/>
      <c r="C25" s="248"/>
      <c r="D25" s="248"/>
      <c r="E25" s="248"/>
      <c r="F25" s="248"/>
      <c r="G25" s="248"/>
      <c r="H25" s="248"/>
      <c r="I25" s="249"/>
      <c r="J25" s="249"/>
      <c r="K25" s="249"/>
      <c r="L25" s="249"/>
      <c r="M25" s="249"/>
      <c r="N25" s="250"/>
      <c r="O25" s="250"/>
      <c r="P25" s="250"/>
      <c r="Q25" s="251"/>
    </row>
    <row r="26" spans="1:17" x14ac:dyDescent="0.35">
      <c r="A26" s="246"/>
      <c r="B26" s="247"/>
      <c r="C26" s="248"/>
      <c r="D26" s="248"/>
      <c r="E26" s="248"/>
      <c r="F26" s="248"/>
      <c r="G26" s="248"/>
      <c r="H26" s="248"/>
      <c r="I26" s="249"/>
      <c r="J26" s="249"/>
      <c r="K26" s="249"/>
      <c r="L26" s="249"/>
      <c r="M26" s="249"/>
      <c r="N26" s="250"/>
      <c r="O26" s="250"/>
      <c r="P26" s="250"/>
      <c r="Q26" s="251"/>
    </row>
    <row r="27" spans="1:17" x14ac:dyDescent="0.35">
      <c r="A27" s="246"/>
      <c r="B27" s="247"/>
      <c r="C27" s="248"/>
      <c r="D27" s="248"/>
      <c r="E27" s="248"/>
      <c r="F27" s="248"/>
      <c r="G27" s="248"/>
      <c r="H27" s="248"/>
      <c r="I27" s="249"/>
      <c r="J27" s="249"/>
      <c r="K27" s="249"/>
      <c r="L27" s="249"/>
      <c r="M27" s="249"/>
      <c r="N27" s="250"/>
      <c r="O27" s="250"/>
      <c r="P27" s="250"/>
      <c r="Q27" s="251"/>
    </row>
    <row r="28" spans="1:17" x14ac:dyDescent="0.35">
      <c r="A28" s="246"/>
      <c r="B28" s="247"/>
      <c r="C28" s="248"/>
      <c r="D28" s="248"/>
      <c r="E28" s="248"/>
      <c r="F28" s="248"/>
      <c r="G28" s="248"/>
      <c r="H28" s="248"/>
      <c r="I28" s="249"/>
      <c r="J28" s="249"/>
      <c r="K28" s="249"/>
      <c r="L28" s="249"/>
      <c r="M28" s="249"/>
      <c r="N28" s="250"/>
      <c r="O28" s="250"/>
      <c r="P28" s="250"/>
      <c r="Q28" s="251"/>
    </row>
    <row r="29" spans="1:17" x14ac:dyDescent="0.35">
      <c r="A29" s="246"/>
      <c r="B29" s="247"/>
      <c r="C29" s="248"/>
      <c r="D29" s="248"/>
      <c r="E29" s="248"/>
      <c r="F29" s="248"/>
      <c r="G29" s="248"/>
      <c r="H29" s="248"/>
      <c r="I29" s="249"/>
      <c r="J29" s="249"/>
      <c r="K29" s="249"/>
      <c r="L29" s="249"/>
      <c r="M29" s="249"/>
      <c r="N29" s="250"/>
      <c r="O29" s="250"/>
      <c r="P29" s="250"/>
      <c r="Q29" s="251"/>
    </row>
    <row r="30" spans="1:17" x14ac:dyDescent="0.35">
      <c r="A30" s="246"/>
      <c r="B30" s="247"/>
      <c r="C30" s="248"/>
      <c r="D30" s="248"/>
      <c r="E30" s="248"/>
      <c r="F30" s="248"/>
      <c r="G30" s="248"/>
      <c r="H30" s="248"/>
      <c r="I30" s="249"/>
      <c r="J30" s="249"/>
      <c r="K30" s="249"/>
      <c r="L30" s="249"/>
      <c r="M30" s="249"/>
      <c r="N30" s="250"/>
      <c r="O30" s="250"/>
      <c r="P30" s="250"/>
      <c r="Q30" s="251"/>
    </row>
    <row r="31" spans="1:17" x14ac:dyDescent="0.35">
      <c r="A31" s="246"/>
      <c r="B31" s="247"/>
      <c r="C31" s="248"/>
      <c r="D31" s="248"/>
      <c r="E31" s="248"/>
      <c r="F31" s="248"/>
      <c r="G31" s="248"/>
      <c r="H31" s="248"/>
      <c r="I31" s="249"/>
      <c r="J31" s="249"/>
      <c r="K31" s="249"/>
      <c r="L31" s="249"/>
      <c r="M31" s="249"/>
      <c r="N31" s="250"/>
      <c r="O31" s="250"/>
      <c r="P31" s="250"/>
      <c r="Q31" s="251"/>
    </row>
    <row r="32" spans="1:17" x14ac:dyDescent="0.35">
      <c r="A32" s="246"/>
      <c r="B32" s="247"/>
      <c r="C32" s="248"/>
      <c r="D32" s="248"/>
      <c r="E32" s="248"/>
      <c r="F32" s="248"/>
      <c r="G32" s="248"/>
      <c r="H32" s="248"/>
      <c r="I32" s="249"/>
      <c r="J32" s="249"/>
      <c r="K32" s="249"/>
      <c r="L32" s="249"/>
      <c r="M32" s="249"/>
      <c r="N32" s="250"/>
      <c r="O32" s="250"/>
      <c r="P32" s="250"/>
      <c r="Q32" s="251"/>
    </row>
    <row r="33" spans="1:17" x14ac:dyDescent="0.35">
      <c r="A33" s="246"/>
      <c r="B33" s="247"/>
      <c r="C33" s="248"/>
      <c r="D33" s="248"/>
      <c r="E33" s="248"/>
      <c r="F33" s="248"/>
      <c r="G33" s="248"/>
      <c r="H33" s="248"/>
      <c r="I33" s="249"/>
      <c r="J33" s="249"/>
      <c r="K33" s="249"/>
      <c r="L33" s="249"/>
      <c r="M33" s="249"/>
      <c r="N33" s="250"/>
      <c r="O33" s="250"/>
      <c r="P33" s="250"/>
      <c r="Q33" s="251"/>
    </row>
    <row r="34" spans="1:17" x14ac:dyDescent="0.35">
      <c r="A34" s="246"/>
      <c r="B34" s="247"/>
      <c r="C34" s="248"/>
      <c r="D34" s="248"/>
      <c r="E34" s="248"/>
      <c r="F34" s="248"/>
      <c r="G34" s="248"/>
      <c r="H34" s="248"/>
      <c r="I34" s="249"/>
      <c r="J34" s="249"/>
      <c r="K34" s="249"/>
      <c r="L34" s="249"/>
      <c r="M34" s="249"/>
      <c r="N34" s="250"/>
      <c r="O34" s="250"/>
      <c r="P34" s="250"/>
      <c r="Q34" s="251"/>
    </row>
    <row r="35" spans="1:17" x14ac:dyDescent="0.35">
      <c r="A35" s="246"/>
      <c r="B35" s="247"/>
      <c r="C35" s="248"/>
      <c r="D35" s="248"/>
      <c r="E35" s="248"/>
      <c r="F35" s="248"/>
      <c r="G35" s="248"/>
      <c r="H35" s="248"/>
      <c r="I35" s="249"/>
      <c r="J35" s="249"/>
      <c r="K35" s="249"/>
      <c r="L35" s="249"/>
      <c r="M35" s="249"/>
      <c r="N35" s="250"/>
      <c r="O35" s="250"/>
      <c r="P35" s="250"/>
      <c r="Q35" s="251"/>
    </row>
    <row r="36" spans="1:17" x14ac:dyDescent="0.35">
      <c r="A36" s="246"/>
      <c r="B36" s="247"/>
      <c r="C36" s="248"/>
      <c r="D36" s="248"/>
      <c r="E36" s="248"/>
      <c r="F36" s="248"/>
      <c r="G36" s="248"/>
      <c r="H36" s="248"/>
      <c r="I36" s="249"/>
      <c r="J36" s="249"/>
      <c r="K36" s="249"/>
      <c r="L36" s="249"/>
      <c r="M36" s="249"/>
      <c r="N36" s="250"/>
      <c r="O36" s="250"/>
      <c r="P36" s="250"/>
      <c r="Q36" s="251"/>
    </row>
    <row r="37" spans="1:17" x14ac:dyDescent="0.35">
      <c r="A37" s="246"/>
      <c r="B37" s="247"/>
      <c r="C37" s="248"/>
      <c r="D37" s="248"/>
      <c r="E37" s="248"/>
      <c r="F37" s="248"/>
      <c r="G37" s="248"/>
      <c r="H37" s="248"/>
      <c r="I37" s="249"/>
      <c r="J37" s="249"/>
      <c r="K37" s="249"/>
      <c r="L37" s="249"/>
      <c r="M37" s="249"/>
      <c r="N37" s="250"/>
      <c r="O37" s="250"/>
      <c r="P37" s="250"/>
      <c r="Q37" s="251"/>
    </row>
    <row r="38" spans="1:17" x14ac:dyDescent="0.35">
      <c r="A38" s="246"/>
      <c r="B38" s="247"/>
      <c r="C38" s="248"/>
      <c r="D38" s="248"/>
      <c r="E38" s="248"/>
      <c r="F38" s="248"/>
      <c r="G38" s="248"/>
      <c r="H38" s="248"/>
      <c r="I38" s="249"/>
      <c r="J38" s="249"/>
      <c r="K38" s="249"/>
      <c r="L38" s="249"/>
      <c r="M38" s="249"/>
      <c r="N38" s="250"/>
      <c r="O38" s="250"/>
      <c r="P38" s="250"/>
      <c r="Q38" s="251"/>
    </row>
    <row r="39" spans="1:17" x14ac:dyDescent="0.35">
      <c r="A39" s="246"/>
      <c r="B39" s="247"/>
      <c r="C39" s="248"/>
      <c r="D39" s="248"/>
      <c r="E39" s="248"/>
      <c r="F39" s="248"/>
      <c r="G39" s="248"/>
      <c r="H39" s="248"/>
      <c r="I39" s="249"/>
      <c r="J39" s="249"/>
      <c r="K39" s="249"/>
      <c r="L39" s="249"/>
      <c r="M39" s="249"/>
      <c r="N39" s="250"/>
      <c r="O39" s="250"/>
      <c r="P39" s="250"/>
      <c r="Q39" s="251"/>
    </row>
    <row r="40" spans="1:17" x14ac:dyDescent="0.35">
      <c r="A40" s="246"/>
      <c r="B40" s="247"/>
      <c r="C40" s="248"/>
      <c r="D40" s="248"/>
      <c r="E40" s="248"/>
      <c r="F40" s="248"/>
      <c r="G40" s="248"/>
      <c r="H40" s="248"/>
      <c r="I40" s="249"/>
      <c r="J40" s="249"/>
      <c r="K40" s="249"/>
      <c r="L40" s="249"/>
      <c r="M40" s="249"/>
      <c r="N40" s="250"/>
      <c r="O40" s="250"/>
      <c r="P40" s="250"/>
      <c r="Q40" s="251"/>
    </row>
    <row r="41" spans="1:17" x14ac:dyDescent="0.35">
      <c r="A41" s="246"/>
      <c r="B41" s="247"/>
      <c r="C41" s="248"/>
      <c r="D41" s="248"/>
      <c r="E41" s="248"/>
      <c r="F41" s="248"/>
      <c r="G41" s="248"/>
      <c r="H41" s="248"/>
      <c r="I41" s="249"/>
      <c r="J41" s="249"/>
      <c r="K41" s="249"/>
      <c r="L41" s="249"/>
      <c r="M41" s="249"/>
      <c r="N41" s="250"/>
      <c r="O41" s="250"/>
      <c r="P41" s="250"/>
      <c r="Q41" s="251"/>
    </row>
    <row r="42" spans="1:17" x14ac:dyDescent="0.35">
      <c r="A42" s="246"/>
      <c r="B42" s="247"/>
      <c r="C42" s="248"/>
      <c r="D42" s="248"/>
      <c r="E42" s="248"/>
      <c r="F42" s="248"/>
      <c r="G42" s="248"/>
      <c r="H42" s="248"/>
      <c r="I42" s="249"/>
      <c r="J42" s="249"/>
      <c r="K42" s="249"/>
      <c r="L42" s="249"/>
      <c r="M42" s="249"/>
      <c r="N42" s="250"/>
      <c r="O42" s="250"/>
      <c r="P42" s="250"/>
      <c r="Q42" s="251"/>
    </row>
    <row r="43" spans="1:17" x14ac:dyDescent="0.35">
      <c r="A43" s="246"/>
      <c r="B43" s="247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49"/>
      <c r="N43" s="250"/>
      <c r="O43" s="250"/>
      <c r="P43" s="250"/>
      <c r="Q43" s="251"/>
    </row>
    <row r="44" spans="1:17" x14ac:dyDescent="0.35">
      <c r="A44" s="246"/>
      <c r="B44" s="247"/>
      <c r="C44" s="248"/>
      <c r="D44" s="248"/>
      <c r="E44" s="248"/>
      <c r="F44" s="248"/>
      <c r="G44" s="248"/>
      <c r="H44" s="248"/>
      <c r="I44" s="249"/>
      <c r="J44" s="249"/>
      <c r="K44" s="249"/>
      <c r="L44" s="249"/>
      <c r="M44" s="249"/>
      <c r="N44" s="250"/>
      <c r="O44" s="250"/>
      <c r="P44" s="250"/>
      <c r="Q44" s="251"/>
    </row>
    <row r="45" spans="1:17" x14ac:dyDescent="0.35">
      <c r="A45" s="246"/>
      <c r="B45" s="247"/>
      <c r="C45" s="248"/>
      <c r="D45" s="248"/>
      <c r="E45" s="248"/>
      <c r="F45" s="248"/>
      <c r="G45" s="248"/>
      <c r="H45" s="248"/>
      <c r="I45" s="249"/>
      <c r="J45" s="249"/>
      <c r="K45" s="249"/>
      <c r="L45" s="249"/>
      <c r="M45" s="249"/>
      <c r="N45" s="250"/>
      <c r="O45" s="250"/>
      <c r="P45" s="250"/>
      <c r="Q45" s="251"/>
    </row>
    <row r="46" spans="1:17" x14ac:dyDescent="0.35">
      <c r="A46" s="246"/>
      <c r="B46" s="247"/>
      <c r="C46" s="248"/>
      <c r="D46" s="248"/>
      <c r="E46" s="248"/>
      <c r="F46" s="248"/>
      <c r="G46" s="248"/>
      <c r="H46" s="248"/>
      <c r="I46" s="249"/>
      <c r="J46" s="249"/>
      <c r="K46" s="249"/>
      <c r="L46" s="249"/>
      <c r="M46" s="249"/>
      <c r="N46" s="250"/>
      <c r="O46" s="250"/>
      <c r="P46" s="250"/>
      <c r="Q46" s="251"/>
    </row>
    <row r="47" spans="1:17" x14ac:dyDescent="0.35">
      <c r="A47" s="246"/>
      <c r="B47" s="247"/>
      <c r="C47" s="248"/>
      <c r="D47" s="248"/>
      <c r="E47" s="248"/>
      <c r="F47" s="248"/>
      <c r="G47" s="248"/>
      <c r="H47" s="248"/>
      <c r="I47" s="249"/>
      <c r="J47" s="249"/>
      <c r="K47" s="249"/>
      <c r="L47" s="249"/>
      <c r="M47" s="249"/>
      <c r="N47" s="250"/>
      <c r="O47" s="250"/>
      <c r="P47" s="250"/>
      <c r="Q47" s="251"/>
    </row>
    <row r="48" spans="1:17" x14ac:dyDescent="0.35">
      <c r="A48" s="246"/>
      <c r="B48" s="247"/>
      <c r="C48" s="248"/>
      <c r="D48" s="248"/>
      <c r="E48" s="248"/>
      <c r="F48" s="248"/>
      <c r="G48" s="248"/>
      <c r="H48" s="248"/>
      <c r="I48" s="249"/>
      <c r="J48" s="249"/>
      <c r="K48" s="249"/>
      <c r="L48" s="249"/>
      <c r="M48" s="249"/>
      <c r="N48" s="250"/>
      <c r="O48" s="250"/>
      <c r="P48" s="250"/>
      <c r="Q48" s="251"/>
    </row>
    <row r="49" spans="1:17" x14ac:dyDescent="0.35">
      <c r="A49" s="246"/>
      <c r="B49" s="247"/>
      <c r="C49" s="248"/>
      <c r="D49" s="248"/>
      <c r="E49" s="248"/>
      <c r="F49" s="248"/>
      <c r="G49" s="248"/>
      <c r="H49" s="248"/>
      <c r="I49" s="249"/>
      <c r="J49" s="249"/>
      <c r="K49" s="249"/>
      <c r="L49" s="249"/>
      <c r="M49" s="249"/>
      <c r="N49" s="250"/>
      <c r="O49" s="250"/>
      <c r="P49" s="250"/>
      <c r="Q49" s="251"/>
    </row>
    <row r="50" spans="1:17" x14ac:dyDescent="0.35">
      <c r="A50" s="246"/>
      <c r="B50" s="247"/>
      <c r="C50" s="248"/>
      <c r="D50" s="248"/>
      <c r="E50" s="248"/>
      <c r="F50" s="248"/>
      <c r="G50" s="248"/>
      <c r="H50" s="248"/>
      <c r="I50" s="249"/>
      <c r="J50" s="249"/>
      <c r="K50" s="249"/>
      <c r="L50" s="249"/>
      <c r="M50" s="249"/>
      <c r="N50" s="250"/>
      <c r="O50" s="250"/>
      <c r="P50" s="250"/>
      <c r="Q50" s="251"/>
    </row>
    <row r="51" spans="1:17" x14ac:dyDescent="0.35">
      <c r="A51" s="246"/>
      <c r="B51" s="247"/>
      <c r="C51" s="248"/>
      <c r="D51" s="248"/>
      <c r="E51" s="248"/>
      <c r="F51" s="248"/>
      <c r="G51" s="248"/>
      <c r="H51" s="248"/>
      <c r="I51" s="249"/>
      <c r="J51" s="249"/>
      <c r="K51" s="249"/>
      <c r="L51" s="249"/>
      <c r="M51" s="249"/>
      <c r="N51" s="250"/>
      <c r="O51" s="250"/>
      <c r="P51" s="250"/>
      <c r="Q51" s="251"/>
    </row>
    <row r="52" spans="1:17" x14ac:dyDescent="0.35">
      <c r="A52" s="246"/>
      <c r="B52" s="247"/>
      <c r="C52" s="248"/>
      <c r="D52" s="248"/>
      <c r="E52" s="248"/>
      <c r="F52" s="248"/>
      <c r="G52" s="248"/>
      <c r="H52" s="248"/>
      <c r="I52" s="249"/>
      <c r="J52" s="249"/>
      <c r="K52" s="249"/>
      <c r="L52" s="249"/>
      <c r="M52" s="249"/>
      <c r="N52" s="250"/>
      <c r="O52" s="250"/>
      <c r="P52" s="250"/>
      <c r="Q52" s="251"/>
    </row>
    <row r="53" spans="1:17" x14ac:dyDescent="0.35">
      <c r="A53" s="246"/>
      <c r="B53" s="247"/>
      <c r="C53" s="248"/>
      <c r="D53" s="248"/>
      <c r="E53" s="248"/>
      <c r="F53" s="248"/>
      <c r="G53" s="248"/>
      <c r="H53" s="248"/>
      <c r="I53" s="249"/>
      <c r="J53" s="249"/>
      <c r="K53" s="249"/>
      <c r="L53" s="249"/>
      <c r="M53" s="249"/>
      <c r="N53" s="250"/>
      <c r="O53" s="250"/>
      <c r="P53" s="250"/>
      <c r="Q53" s="251"/>
    </row>
    <row r="54" spans="1:17" x14ac:dyDescent="0.35">
      <c r="A54" s="246"/>
      <c r="B54" s="247"/>
      <c r="C54" s="248"/>
      <c r="D54" s="248"/>
      <c r="E54" s="248"/>
      <c r="F54" s="248"/>
      <c r="G54" s="248"/>
      <c r="H54" s="248"/>
      <c r="I54" s="249"/>
      <c r="J54" s="249"/>
      <c r="K54" s="249"/>
      <c r="L54" s="249"/>
      <c r="M54" s="249"/>
      <c r="N54" s="250"/>
      <c r="O54" s="250"/>
      <c r="P54" s="250"/>
      <c r="Q54" s="251"/>
    </row>
    <row r="55" spans="1:17" x14ac:dyDescent="0.35">
      <c r="A55" s="252"/>
      <c r="B55" s="253"/>
      <c r="C55" s="254"/>
      <c r="D55" s="254"/>
      <c r="E55" s="254"/>
      <c r="F55" s="254"/>
      <c r="G55" s="254"/>
      <c r="H55" s="254"/>
      <c r="I55" s="255"/>
      <c r="J55" s="255"/>
      <c r="K55" s="255"/>
      <c r="L55" s="255"/>
      <c r="M55" s="255"/>
      <c r="N55" s="256"/>
      <c r="O55" s="256"/>
      <c r="P55" s="256"/>
      <c r="Q55" s="257"/>
    </row>
  </sheetData>
  <mergeCells count="247">
    <mergeCell ref="A54:B54"/>
    <mergeCell ref="C54:H54"/>
    <mergeCell ref="I54:M54"/>
    <mergeCell ref="N54:O54"/>
    <mergeCell ref="P54:Q54"/>
    <mergeCell ref="A55:B55"/>
    <mergeCell ref="C55:H55"/>
    <mergeCell ref="I55:M55"/>
    <mergeCell ref="N55:O55"/>
    <mergeCell ref="P55:Q55"/>
    <mergeCell ref="A52:B52"/>
    <mergeCell ref="C52:H52"/>
    <mergeCell ref="I52:M52"/>
    <mergeCell ref="N52:O52"/>
    <mergeCell ref="P52:Q52"/>
    <mergeCell ref="A53:B53"/>
    <mergeCell ref="C53:H53"/>
    <mergeCell ref="I53:M53"/>
    <mergeCell ref="N53:O53"/>
    <mergeCell ref="P53:Q53"/>
    <mergeCell ref="A50:B50"/>
    <mergeCell ref="C50:H50"/>
    <mergeCell ref="I50:M50"/>
    <mergeCell ref="N50:O50"/>
    <mergeCell ref="P50:Q50"/>
    <mergeCell ref="A51:B51"/>
    <mergeCell ref="C51:H51"/>
    <mergeCell ref="I51:M51"/>
    <mergeCell ref="N51:O51"/>
    <mergeCell ref="P51:Q51"/>
    <mergeCell ref="A48:B48"/>
    <mergeCell ref="C48:H48"/>
    <mergeCell ref="I48:M48"/>
    <mergeCell ref="N48:O48"/>
    <mergeCell ref="P48:Q48"/>
    <mergeCell ref="A49:B49"/>
    <mergeCell ref="C49:H49"/>
    <mergeCell ref="I49:M49"/>
    <mergeCell ref="N49:O49"/>
    <mergeCell ref="P49:Q49"/>
    <mergeCell ref="A46:B46"/>
    <mergeCell ref="C46:H46"/>
    <mergeCell ref="I46:M46"/>
    <mergeCell ref="N46:O46"/>
    <mergeCell ref="P46:Q46"/>
    <mergeCell ref="A47:B47"/>
    <mergeCell ref="C47:H47"/>
    <mergeCell ref="I47:M47"/>
    <mergeCell ref="N47:O47"/>
    <mergeCell ref="P47:Q47"/>
    <mergeCell ref="A44:B44"/>
    <mergeCell ref="C44:H44"/>
    <mergeCell ref="I44:M44"/>
    <mergeCell ref="N44:O44"/>
    <mergeCell ref="P44:Q44"/>
    <mergeCell ref="A45:B45"/>
    <mergeCell ref="C45:H45"/>
    <mergeCell ref="I45:M45"/>
    <mergeCell ref="N45:O45"/>
    <mergeCell ref="P45:Q45"/>
    <mergeCell ref="C42:H42"/>
    <mergeCell ref="I42:M42"/>
    <mergeCell ref="N42:O42"/>
    <mergeCell ref="P42:Q42"/>
    <mergeCell ref="A43:B43"/>
    <mergeCell ref="C43:H43"/>
    <mergeCell ref="I43:M43"/>
    <mergeCell ref="N43:O43"/>
    <mergeCell ref="P43:Q43"/>
    <mergeCell ref="A42:B42"/>
    <mergeCell ref="A40:B40"/>
    <mergeCell ref="C40:H40"/>
    <mergeCell ref="I40:M40"/>
    <mergeCell ref="N40:O40"/>
    <mergeCell ref="P40:Q40"/>
    <mergeCell ref="A41:B41"/>
    <mergeCell ref="C41:H41"/>
    <mergeCell ref="I41:M41"/>
    <mergeCell ref="N41:O41"/>
    <mergeCell ref="P41:Q41"/>
    <mergeCell ref="A38:B38"/>
    <mergeCell ref="C38:H38"/>
    <mergeCell ref="I38:M38"/>
    <mergeCell ref="N38:O38"/>
    <mergeCell ref="P38:Q38"/>
    <mergeCell ref="A39:B39"/>
    <mergeCell ref="C39:H39"/>
    <mergeCell ref="I39:M39"/>
    <mergeCell ref="N39:O39"/>
    <mergeCell ref="P39:Q39"/>
    <mergeCell ref="A36:B36"/>
    <mergeCell ref="C36:H36"/>
    <mergeCell ref="I36:M36"/>
    <mergeCell ref="N36:O36"/>
    <mergeCell ref="P36:Q36"/>
    <mergeCell ref="A37:B37"/>
    <mergeCell ref="C37:H37"/>
    <mergeCell ref="I37:M37"/>
    <mergeCell ref="N37:O37"/>
    <mergeCell ref="P37:Q37"/>
    <mergeCell ref="A34:B34"/>
    <mergeCell ref="C34:H34"/>
    <mergeCell ref="I34:M34"/>
    <mergeCell ref="N34:O34"/>
    <mergeCell ref="P34:Q34"/>
    <mergeCell ref="A35:B35"/>
    <mergeCell ref="C35:H35"/>
    <mergeCell ref="I35:M35"/>
    <mergeCell ref="N35:O35"/>
    <mergeCell ref="P35:Q35"/>
    <mergeCell ref="A32:B32"/>
    <mergeCell ref="C32:H32"/>
    <mergeCell ref="I32:M32"/>
    <mergeCell ref="N32:O32"/>
    <mergeCell ref="P32:Q32"/>
    <mergeCell ref="A33:B33"/>
    <mergeCell ref="C33:H33"/>
    <mergeCell ref="I33:M33"/>
    <mergeCell ref="N33:O33"/>
    <mergeCell ref="P33:Q33"/>
    <mergeCell ref="A30:B30"/>
    <mergeCell ref="C30:H30"/>
    <mergeCell ref="I30:M30"/>
    <mergeCell ref="N30:O30"/>
    <mergeCell ref="P30:Q30"/>
    <mergeCell ref="A31:B31"/>
    <mergeCell ref="C31:H31"/>
    <mergeCell ref="I31:M31"/>
    <mergeCell ref="N31:O31"/>
    <mergeCell ref="P31:Q31"/>
    <mergeCell ref="A28:B28"/>
    <mergeCell ref="C28:H28"/>
    <mergeCell ref="I28:M28"/>
    <mergeCell ref="N28:O28"/>
    <mergeCell ref="P28:Q28"/>
    <mergeCell ref="A29:B29"/>
    <mergeCell ref="C29:H29"/>
    <mergeCell ref="I29:M29"/>
    <mergeCell ref="N29:O29"/>
    <mergeCell ref="P29:Q29"/>
    <mergeCell ref="A26:B26"/>
    <mergeCell ref="C26:H26"/>
    <mergeCell ref="I26:M26"/>
    <mergeCell ref="N26:O26"/>
    <mergeCell ref="P26:Q26"/>
    <mergeCell ref="A27:B27"/>
    <mergeCell ref="C27:H27"/>
    <mergeCell ref="I27:M27"/>
    <mergeCell ref="N27:O27"/>
    <mergeCell ref="P27:Q27"/>
    <mergeCell ref="A24:B24"/>
    <mergeCell ref="C24:H24"/>
    <mergeCell ref="I24:M24"/>
    <mergeCell ref="N24:O24"/>
    <mergeCell ref="P24:Q24"/>
    <mergeCell ref="A25:B25"/>
    <mergeCell ref="C25:H25"/>
    <mergeCell ref="I25:M25"/>
    <mergeCell ref="N25:O25"/>
    <mergeCell ref="P25:Q25"/>
    <mergeCell ref="A22:B22"/>
    <mergeCell ref="C22:H22"/>
    <mergeCell ref="I22:M22"/>
    <mergeCell ref="N22:O22"/>
    <mergeCell ref="P22:Q22"/>
    <mergeCell ref="A23:B23"/>
    <mergeCell ref="C23:H23"/>
    <mergeCell ref="I23:M23"/>
    <mergeCell ref="N23:O23"/>
    <mergeCell ref="P23:Q23"/>
    <mergeCell ref="A20:B20"/>
    <mergeCell ref="C20:H20"/>
    <mergeCell ref="I20:M20"/>
    <mergeCell ref="N20:O20"/>
    <mergeCell ref="P20:Q20"/>
    <mergeCell ref="A21:B21"/>
    <mergeCell ref="C21:H21"/>
    <mergeCell ref="I21:M21"/>
    <mergeCell ref="N21:O21"/>
    <mergeCell ref="P21:Q21"/>
    <mergeCell ref="A18:B18"/>
    <mergeCell ref="C18:H18"/>
    <mergeCell ref="I18:M18"/>
    <mergeCell ref="N18:O18"/>
    <mergeCell ref="P18:Q18"/>
    <mergeCell ref="A19:B19"/>
    <mergeCell ref="C19:H19"/>
    <mergeCell ref="I19:M19"/>
    <mergeCell ref="N19:O19"/>
    <mergeCell ref="P19:Q19"/>
    <mergeCell ref="A16:B16"/>
    <mergeCell ref="C16:H16"/>
    <mergeCell ref="I16:M16"/>
    <mergeCell ref="N16:O16"/>
    <mergeCell ref="P16:Q16"/>
    <mergeCell ref="A17:B17"/>
    <mergeCell ref="C17:H17"/>
    <mergeCell ref="I17:M17"/>
    <mergeCell ref="N17:O17"/>
    <mergeCell ref="P17:Q17"/>
    <mergeCell ref="A14:B14"/>
    <mergeCell ref="C14:H14"/>
    <mergeCell ref="I14:M14"/>
    <mergeCell ref="N14:O14"/>
    <mergeCell ref="P14:Q14"/>
    <mergeCell ref="A15:B15"/>
    <mergeCell ref="C15:H15"/>
    <mergeCell ref="I15:M15"/>
    <mergeCell ref="N15:O15"/>
    <mergeCell ref="P15:Q15"/>
    <mergeCell ref="A12:B12"/>
    <mergeCell ref="C12:H12"/>
    <mergeCell ref="I12:M12"/>
    <mergeCell ref="N12:O12"/>
    <mergeCell ref="P12:Q12"/>
    <mergeCell ref="A13:B13"/>
    <mergeCell ref="C13:H13"/>
    <mergeCell ref="I13:M13"/>
    <mergeCell ref="N13:O13"/>
    <mergeCell ref="P13:Q13"/>
    <mergeCell ref="A10:B10"/>
    <mergeCell ref="C10:H10"/>
    <mergeCell ref="I10:M10"/>
    <mergeCell ref="N10:O10"/>
    <mergeCell ref="P10:Q10"/>
    <mergeCell ref="A11:B11"/>
    <mergeCell ref="C11:H11"/>
    <mergeCell ref="I11:M11"/>
    <mergeCell ref="N11:O11"/>
    <mergeCell ref="P11:Q11"/>
    <mergeCell ref="D4:H4"/>
    <mergeCell ref="I4:K4"/>
    <mergeCell ref="L4:Q4"/>
    <mergeCell ref="A1:Q1"/>
    <mergeCell ref="A3:C6"/>
    <mergeCell ref="D3:H3"/>
    <mergeCell ref="I3:K3"/>
    <mergeCell ref="L3:Q3"/>
    <mergeCell ref="A9:B9"/>
    <mergeCell ref="P9:Q9"/>
    <mergeCell ref="N9:O9"/>
    <mergeCell ref="C9:H9"/>
    <mergeCell ref="I9:M9"/>
    <mergeCell ref="D5:H5"/>
    <mergeCell ref="D6:H6"/>
    <mergeCell ref="I5:K5"/>
    <mergeCell ref="L5:Q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3"/>
  <sheetViews>
    <sheetView zoomScale="130" zoomScaleNormal="130" workbookViewId="0">
      <selection activeCell="L7" sqref="L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6" width="5.140625" style="2" customWidth="1"/>
    <col min="27" max="28" width="4.42578125" style="2" customWidth="1"/>
    <col min="29" max="29" width="5.140625" style="2" customWidth="1"/>
    <col min="30" max="32" width="5.140625" style="30" customWidth="1"/>
    <col min="33" max="16384" width="9.140625" style="2"/>
  </cols>
  <sheetData>
    <row r="1" spans="1:33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21"/>
      <c r="AB1" s="121"/>
      <c r="AC1" s="168">
        <f>H43</f>
        <v>0</v>
      </c>
      <c r="AD1" s="168"/>
    </row>
    <row r="2" spans="1:33" x14ac:dyDescent="0.35">
      <c r="V2" s="188"/>
      <c r="W2" s="179" t="s">
        <v>16</v>
      </c>
      <c r="X2" s="179"/>
      <c r="Y2" s="179"/>
      <c r="Z2" s="179"/>
      <c r="AA2" s="122"/>
      <c r="AB2" s="122"/>
      <c r="AC2" s="169">
        <f>I43</f>
        <v>0</v>
      </c>
      <c r="AD2" s="169"/>
    </row>
    <row r="3" spans="1:33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22"/>
      <c r="AB3" s="122"/>
      <c r="AC3" s="169">
        <f>Q43</f>
        <v>0</v>
      </c>
      <c r="AD3" s="169"/>
    </row>
    <row r="4" spans="1:33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22"/>
      <c r="AB4" s="122"/>
      <c r="AC4" s="169">
        <f>R43</f>
        <v>0</v>
      </c>
      <c r="AD4" s="169"/>
    </row>
    <row r="5" spans="1:33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siječanj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22"/>
      <c r="AB5" s="122"/>
      <c r="AC5" s="169">
        <f>P43</f>
        <v>0.33333333333333331</v>
      </c>
      <c r="AD5" s="169"/>
    </row>
    <row r="6" spans="1:33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22"/>
      <c r="AB6" s="122"/>
      <c r="AC6" s="169">
        <f>J43</f>
        <v>0</v>
      </c>
      <c r="AD6" s="169"/>
    </row>
    <row r="7" spans="1:33" x14ac:dyDescent="0.35">
      <c r="V7" s="189"/>
      <c r="W7" s="164" t="s">
        <v>41</v>
      </c>
      <c r="X7" s="164"/>
      <c r="Y7" s="164"/>
      <c r="Z7" s="164"/>
      <c r="AA7" s="120"/>
      <c r="AB7" s="120"/>
      <c r="AC7" s="176">
        <f>SUM(AC1:AD6)</f>
        <v>0.33333333333333331</v>
      </c>
      <c r="AD7" s="176"/>
    </row>
    <row r="8" spans="1:33" x14ac:dyDescent="0.35">
      <c r="V8" s="97"/>
      <c r="W8" s="80"/>
      <c r="X8" s="80"/>
      <c r="Y8" s="80"/>
      <c r="Z8" s="80"/>
      <c r="AA8" s="80"/>
      <c r="AB8" s="80"/>
      <c r="AC8" s="98"/>
      <c r="AD8" s="81"/>
    </row>
    <row r="9" spans="1:33" ht="13.5" customHeight="1" thickBot="1" x14ac:dyDescent="0.4">
      <c r="A9" s="166" t="s">
        <v>35</v>
      </c>
      <c r="B9" s="186" t="s">
        <v>36</v>
      </c>
      <c r="C9" s="158" t="s">
        <v>118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119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5" t="s">
        <v>43</v>
      </c>
      <c r="AE9" s="155" t="s">
        <v>44</v>
      </c>
      <c r="AF9" s="156" t="s">
        <v>41</v>
      </c>
    </row>
    <row r="10" spans="1:33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45" t="str">
        <f>konstante!C14</f>
        <v>Dodatno 1</v>
      </c>
      <c r="AB10" s="145" t="str">
        <f>konstante!C15</f>
        <v>Dodatno 2</v>
      </c>
      <c r="AC10" s="160" t="s">
        <v>47</v>
      </c>
      <c r="AD10" s="155"/>
      <c r="AE10" s="155"/>
      <c r="AF10" s="156"/>
    </row>
    <row r="11" spans="1:33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60"/>
      <c r="AD11" s="155"/>
      <c r="AE11" s="155"/>
      <c r="AF11" s="156"/>
    </row>
    <row r="12" spans="1:33" x14ac:dyDescent="0.35">
      <c r="A12" s="26">
        <v>44927</v>
      </c>
      <c r="B12" s="85" t="str">
        <f>UPPER(TEXT(A12,"DDD"))</f>
        <v>NED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1">
        <v>0</v>
      </c>
      <c r="AC12" s="31">
        <v>0</v>
      </c>
      <c r="AD12" s="35">
        <f>IF(((SUM(P12:AC12)+G12)&lt;&gt;"00:00"+0),("24:00"+0-(SUM(P12:AC12)+G12)),"0:00"+0)</f>
        <v>0</v>
      </c>
      <c r="AE12" s="38">
        <f>IF(((SUM(P12:AC12)+G12)&lt;&gt;"00:00"+0),"0:00"+0,"24:00"+0)</f>
        <v>1</v>
      </c>
      <c r="AF12" s="41">
        <f>SUM(P12:AE12)+G12</f>
        <v>1</v>
      </c>
      <c r="AG12" s="3"/>
    </row>
    <row r="13" spans="1:33" x14ac:dyDescent="0.35">
      <c r="A13" s="27">
        <v>44928</v>
      </c>
      <c r="B13" s="86" t="str">
        <f t="shared" ref="B13:B42" si="2">UPPER(TEXT(A13,"DDD"))</f>
        <v>PON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ref="P13:P42" si="3">IF(AND(COUNTIF(blagdani,A13),G13="0:00"+0),("08:00"+0),("00:00"+0))</f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2">
        <v>0</v>
      </c>
      <c r="AC13" s="32">
        <v>0</v>
      </c>
      <c r="AD13" s="36">
        <f>IF(((SUM(P13:AC13)+G13)&lt;&gt;"00:00"+0),("24:00"+0-(SUM(P13:AC13)+G13)),"0:00"+0)</f>
        <v>0</v>
      </c>
      <c r="AE13" s="39">
        <f>IF(((SUM(P13:AC13)+G13)&lt;&gt;"00:00"+0),"0:00"+0,"24:00"+0)</f>
        <v>1</v>
      </c>
      <c r="AF13" s="42">
        <f>SUM(P13:AE13)+G13</f>
        <v>1</v>
      </c>
    </row>
    <row r="14" spans="1:33" x14ac:dyDescent="0.35">
      <c r="A14" s="27">
        <v>44929</v>
      </c>
      <c r="B14" s="86" t="str">
        <f t="shared" si="2"/>
        <v>UTO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3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2">
        <v>0</v>
      </c>
      <c r="AC14" s="32">
        <v>0</v>
      </c>
      <c r="AD14" s="36">
        <f t="shared" ref="AD14:AD41" si="8">IF(((SUM(P14:AC14)+G14)&lt;&gt;"00:00"+0),("24:00"+0-(SUM(P14:AC14)+G14)),"0:00"+0)</f>
        <v>0</v>
      </c>
      <c r="AE14" s="39">
        <f t="shared" ref="AE14:AE41" si="9">IF(((SUM(P14:AC14)+G14)&lt;&gt;"00:00"+0),"0:00"+0,"24:00"+0)</f>
        <v>1</v>
      </c>
      <c r="AF14" s="42">
        <f t="shared" ref="AF14:AF41" si="10">SUM(P14:AE14)+G14</f>
        <v>1</v>
      </c>
    </row>
    <row r="15" spans="1:33" x14ac:dyDescent="0.35">
      <c r="A15" s="27">
        <v>44930</v>
      </c>
      <c r="B15" s="86" t="str">
        <f t="shared" si="2"/>
        <v>SRI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3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2">
        <v>0</v>
      </c>
      <c r="AC15" s="32">
        <v>0</v>
      </c>
      <c r="AD15" s="36">
        <f t="shared" si="8"/>
        <v>0</v>
      </c>
      <c r="AE15" s="39">
        <f t="shared" si="9"/>
        <v>1</v>
      </c>
      <c r="AF15" s="42">
        <f t="shared" si="10"/>
        <v>1</v>
      </c>
    </row>
    <row r="16" spans="1:33" x14ac:dyDescent="0.35">
      <c r="A16" s="27">
        <v>44931</v>
      </c>
      <c r="B16" s="86" t="str">
        <f t="shared" si="2"/>
        <v>ČET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3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2">
        <v>0</v>
      </c>
      <c r="AC16" s="32">
        <v>0</v>
      </c>
      <c r="AD16" s="36">
        <f t="shared" si="8"/>
        <v>0</v>
      </c>
      <c r="AE16" s="39">
        <f t="shared" si="9"/>
        <v>1</v>
      </c>
      <c r="AF16" s="42">
        <f t="shared" si="10"/>
        <v>1</v>
      </c>
    </row>
    <row r="17" spans="1:32" x14ac:dyDescent="0.35">
      <c r="A17" s="27">
        <v>44932</v>
      </c>
      <c r="B17" s="86" t="str">
        <f t="shared" si="2"/>
        <v>PET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3"/>
        <v>0.33333333333333331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2">
        <v>0</v>
      </c>
      <c r="AC17" s="32">
        <v>0</v>
      </c>
      <c r="AD17" s="36">
        <f t="shared" si="8"/>
        <v>0.66666666666666674</v>
      </c>
      <c r="AE17" s="39">
        <f t="shared" si="9"/>
        <v>0</v>
      </c>
      <c r="AF17" s="42">
        <f t="shared" si="10"/>
        <v>1</v>
      </c>
    </row>
    <row r="18" spans="1:32" x14ac:dyDescent="0.35">
      <c r="A18" s="27">
        <v>44933</v>
      </c>
      <c r="B18" s="86" t="str">
        <f t="shared" si="2"/>
        <v>SUB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3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2">
        <v>0</v>
      </c>
      <c r="AC18" s="32">
        <v>0</v>
      </c>
      <c r="AD18" s="36">
        <f t="shared" si="8"/>
        <v>0</v>
      </c>
      <c r="AE18" s="39">
        <f t="shared" si="9"/>
        <v>1</v>
      </c>
      <c r="AF18" s="42">
        <f t="shared" si="10"/>
        <v>1</v>
      </c>
    </row>
    <row r="19" spans="1:32" x14ac:dyDescent="0.35">
      <c r="A19" s="27">
        <v>44934</v>
      </c>
      <c r="B19" s="86" t="str">
        <f t="shared" si="2"/>
        <v>NED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3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2">
        <v>0</v>
      </c>
      <c r="AC19" s="32">
        <v>0</v>
      </c>
      <c r="AD19" s="36">
        <f t="shared" si="8"/>
        <v>0</v>
      </c>
      <c r="AE19" s="39">
        <f t="shared" si="9"/>
        <v>1</v>
      </c>
      <c r="AF19" s="42">
        <f t="shared" si="10"/>
        <v>1</v>
      </c>
    </row>
    <row r="20" spans="1:32" x14ac:dyDescent="0.35">
      <c r="A20" s="27">
        <v>44935</v>
      </c>
      <c r="B20" s="86" t="str">
        <f t="shared" si="2"/>
        <v>PON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3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2">
        <v>0</v>
      </c>
      <c r="AC20" s="32">
        <v>0</v>
      </c>
      <c r="AD20" s="36">
        <f t="shared" si="8"/>
        <v>0</v>
      </c>
      <c r="AE20" s="39">
        <f t="shared" si="9"/>
        <v>1</v>
      </c>
      <c r="AF20" s="42">
        <f t="shared" si="10"/>
        <v>1</v>
      </c>
    </row>
    <row r="21" spans="1:32" x14ac:dyDescent="0.35">
      <c r="A21" s="27">
        <v>44936</v>
      </c>
      <c r="B21" s="86" t="str">
        <f t="shared" si="2"/>
        <v>UTO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3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2">
        <v>0</v>
      </c>
      <c r="AC21" s="32">
        <v>0</v>
      </c>
      <c r="AD21" s="36">
        <f t="shared" si="8"/>
        <v>0</v>
      </c>
      <c r="AE21" s="39">
        <f t="shared" si="9"/>
        <v>1</v>
      </c>
      <c r="AF21" s="42">
        <f t="shared" si="10"/>
        <v>1</v>
      </c>
    </row>
    <row r="22" spans="1:32" x14ac:dyDescent="0.35">
      <c r="A22" s="27">
        <v>44937</v>
      </c>
      <c r="B22" s="86" t="str">
        <f t="shared" si="2"/>
        <v>SRI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3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2">
        <v>0</v>
      </c>
      <c r="AC22" s="32">
        <v>0</v>
      </c>
      <c r="AD22" s="36">
        <f t="shared" si="8"/>
        <v>0</v>
      </c>
      <c r="AE22" s="39">
        <f t="shared" si="9"/>
        <v>1</v>
      </c>
      <c r="AF22" s="42">
        <f t="shared" si="10"/>
        <v>1</v>
      </c>
    </row>
    <row r="23" spans="1:32" x14ac:dyDescent="0.35">
      <c r="A23" s="27">
        <v>44938</v>
      </c>
      <c r="B23" s="86" t="str">
        <f t="shared" si="2"/>
        <v>ČET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3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2">
        <v>0</v>
      </c>
      <c r="AC23" s="32">
        <v>0</v>
      </c>
      <c r="AD23" s="36">
        <f t="shared" si="8"/>
        <v>0</v>
      </c>
      <c r="AE23" s="39">
        <f t="shared" si="9"/>
        <v>1</v>
      </c>
      <c r="AF23" s="42">
        <f t="shared" si="10"/>
        <v>1</v>
      </c>
    </row>
    <row r="24" spans="1:32" x14ac:dyDescent="0.35">
      <c r="A24" s="27">
        <v>44939</v>
      </c>
      <c r="B24" s="86" t="str">
        <f t="shared" si="2"/>
        <v>PET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3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2">
        <v>0</v>
      </c>
      <c r="AC24" s="32">
        <v>0</v>
      </c>
      <c r="AD24" s="36">
        <f t="shared" si="8"/>
        <v>0</v>
      </c>
      <c r="AE24" s="39">
        <f t="shared" si="9"/>
        <v>1</v>
      </c>
      <c r="AF24" s="42">
        <f t="shared" si="10"/>
        <v>1</v>
      </c>
    </row>
    <row r="25" spans="1:32" x14ac:dyDescent="0.35">
      <c r="A25" s="27">
        <v>44940</v>
      </c>
      <c r="B25" s="86" t="str">
        <f t="shared" si="2"/>
        <v>SUB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3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2">
        <v>0</v>
      </c>
      <c r="AC25" s="32">
        <v>0</v>
      </c>
      <c r="AD25" s="36">
        <f t="shared" si="8"/>
        <v>0</v>
      </c>
      <c r="AE25" s="39">
        <f t="shared" si="9"/>
        <v>1</v>
      </c>
      <c r="AF25" s="42">
        <f t="shared" si="10"/>
        <v>1</v>
      </c>
    </row>
    <row r="26" spans="1:32" x14ac:dyDescent="0.35">
      <c r="A26" s="27">
        <v>44941</v>
      </c>
      <c r="B26" s="86" t="str">
        <f t="shared" si="2"/>
        <v>NED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3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2">
        <v>0</v>
      </c>
      <c r="AC26" s="32">
        <v>0</v>
      </c>
      <c r="AD26" s="36">
        <f t="shared" si="8"/>
        <v>0</v>
      </c>
      <c r="AE26" s="39">
        <f t="shared" si="9"/>
        <v>1</v>
      </c>
      <c r="AF26" s="42">
        <f t="shared" si="10"/>
        <v>1</v>
      </c>
    </row>
    <row r="27" spans="1:32" x14ac:dyDescent="0.35">
      <c r="A27" s="27">
        <v>44942</v>
      </c>
      <c r="B27" s="86" t="str">
        <f t="shared" si="2"/>
        <v>PON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3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2">
        <v>0</v>
      </c>
      <c r="AC27" s="32">
        <v>0</v>
      </c>
      <c r="AD27" s="36">
        <f t="shared" si="8"/>
        <v>0</v>
      </c>
      <c r="AE27" s="39">
        <f t="shared" si="9"/>
        <v>1</v>
      </c>
      <c r="AF27" s="42">
        <f t="shared" si="10"/>
        <v>1</v>
      </c>
    </row>
    <row r="28" spans="1:32" x14ac:dyDescent="0.35">
      <c r="A28" s="27">
        <v>44943</v>
      </c>
      <c r="B28" s="86" t="str">
        <f t="shared" si="2"/>
        <v>UTO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3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2">
        <v>0</v>
      </c>
      <c r="AC28" s="32">
        <v>0</v>
      </c>
      <c r="AD28" s="36">
        <f t="shared" si="8"/>
        <v>0</v>
      </c>
      <c r="AE28" s="39">
        <f t="shared" si="9"/>
        <v>1</v>
      </c>
      <c r="AF28" s="42">
        <f t="shared" si="10"/>
        <v>1</v>
      </c>
    </row>
    <row r="29" spans="1:32" x14ac:dyDescent="0.35">
      <c r="A29" s="27">
        <v>44944</v>
      </c>
      <c r="B29" s="86" t="str">
        <f t="shared" si="2"/>
        <v>SRI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3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2">
        <v>0</v>
      </c>
      <c r="AC29" s="32">
        <v>0</v>
      </c>
      <c r="AD29" s="36">
        <f t="shared" si="8"/>
        <v>0</v>
      </c>
      <c r="AE29" s="39">
        <f t="shared" si="9"/>
        <v>1</v>
      </c>
      <c r="AF29" s="42">
        <f t="shared" si="10"/>
        <v>1</v>
      </c>
    </row>
    <row r="30" spans="1:32" x14ac:dyDescent="0.35">
      <c r="A30" s="27">
        <v>44945</v>
      </c>
      <c r="B30" s="86" t="str">
        <f t="shared" si="2"/>
        <v>ČET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3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2">
        <v>0</v>
      </c>
      <c r="AC30" s="32">
        <v>0</v>
      </c>
      <c r="AD30" s="36">
        <f t="shared" si="8"/>
        <v>0</v>
      </c>
      <c r="AE30" s="39">
        <f t="shared" si="9"/>
        <v>1</v>
      </c>
      <c r="AF30" s="42">
        <f t="shared" si="10"/>
        <v>1</v>
      </c>
    </row>
    <row r="31" spans="1:32" x14ac:dyDescent="0.35">
      <c r="A31" s="27">
        <v>44946</v>
      </c>
      <c r="B31" s="86" t="str">
        <f t="shared" si="2"/>
        <v>PET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3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2">
        <v>0</v>
      </c>
      <c r="AC31" s="32">
        <v>0</v>
      </c>
      <c r="AD31" s="36">
        <f t="shared" si="8"/>
        <v>0</v>
      </c>
      <c r="AE31" s="39">
        <f t="shared" si="9"/>
        <v>1</v>
      </c>
      <c r="AF31" s="42">
        <f t="shared" si="10"/>
        <v>1</v>
      </c>
    </row>
    <row r="32" spans="1:32" x14ac:dyDescent="0.35">
      <c r="A32" s="27">
        <v>44947</v>
      </c>
      <c r="B32" s="86" t="str">
        <f t="shared" si="2"/>
        <v>SUB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3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2">
        <v>0</v>
      </c>
      <c r="AC32" s="32">
        <v>0</v>
      </c>
      <c r="AD32" s="36">
        <f t="shared" si="8"/>
        <v>0</v>
      </c>
      <c r="AE32" s="39">
        <f t="shared" si="9"/>
        <v>1</v>
      </c>
      <c r="AF32" s="42">
        <f t="shared" si="10"/>
        <v>1</v>
      </c>
    </row>
    <row r="33" spans="1:32" x14ac:dyDescent="0.35">
      <c r="A33" s="27">
        <v>44948</v>
      </c>
      <c r="B33" s="86" t="str">
        <f t="shared" si="2"/>
        <v>NED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3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2">
        <v>0</v>
      </c>
      <c r="AC33" s="32">
        <v>0</v>
      </c>
      <c r="AD33" s="36">
        <f t="shared" si="8"/>
        <v>0</v>
      </c>
      <c r="AE33" s="39">
        <f t="shared" si="9"/>
        <v>1</v>
      </c>
      <c r="AF33" s="42">
        <f t="shared" si="10"/>
        <v>1</v>
      </c>
    </row>
    <row r="34" spans="1:32" x14ac:dyDescent="0.35">
      <c r="A34" s="27">
        <v>44949</v>
      </c>
      <c r="B34" s="86" t="str">
        <f t="shared" si="2"/>
        <v>PON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3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2">
        <v>0</v>
      </c>
      <c r="AC34" s="32">
        <v>0</v>
      </c>
      <c r="AD34" s="36">
        <f t="shared" si="8"/>
        <v>0</v>
      </c>
      <c r="AE34" s="39">
        <f t="shared" si="9"/>
        <v>1</v>
      </c>
      <c r="AF34" s="42">
        <f t="shared" si="10"/>
        <v>1</v>
      </c>
    </row>
    <row r="35" spans="1:32" x14ac:dyDescent="0.35">
      <c r="A35" s="27">
        <v>44950</v>
      </c>
      <c r="B35" s="86" t="str">
        <f t="shared" si="2"/>
        <v>UTO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3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2">
        <v>0</v>
      </c>
      <c r="AC35" s="32">
        <v>0</v>
      </c>
      <c r="AD35" s="36">
        <f t="shared" si="8"/>
        <v>0</v>
      </c>
      <c r="AE35" s="39">
        <f t="shared" si="9"/>
        <v>1</v>
      </c>
      <c r="AF35" s="42">
        <f t="shared" si="10"/>
        <v>1</v>
      </c>
    </row>
    <row r="36" spans="1:32" x14ac:dyDescent="0.35">
      <c r="A36" s="27">
        <v>44951</v>
      </c>
      <c r="B36" s="86" t="str">
        <f t="shared" si="2"/>
        <v>SRI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3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2">
        <v>0</v>
      </c>
      <c r="AC36" s="32">
        <v>0</v>
      </c>
      <c r="AD36" s="36">
        <f t="shared" si="8"/>
        <v>0</v>
      </c>
      <c r="AE36" s="39">
        <f t="shared" si="9"/>
        <v>1</v>
      </c>
      <c r="AF36" s="42">
        <f t="shared" si="10"/>
        <v>1</v>
      </c>
    </row>
    <row r="37" spans="1:32" x14ac:dyDescent="0.35">
      <c r="A37" s="27">
        <v>44952</v>
      </c>
      <c r="B37" s="86" t="str">
        <f t="shared" si="2"/>
        <v>ČET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3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2">
        <v>0</v>
      </c>
      <c r="AC37" s="32">
        <v>0</v>
      </c>
      <c r="AD37" s="36">
        <f t="shared" si="8"/>
        <v>0</v>
      </c>
      <c r="AE37" s="39">
        <f t="shared" si="9"/>
        <v>1</v>
      </c>
      <c r="AF37" s="42">
        <f t="shared" si="10"/>
        <v>1</v>
      </c>
    </row>
    <row r="38" spans="1:32" x14ac:dyDescent="0.35">
      <c r="A38" s="27">
        <v>44953</v>
      </c>
      <c r="B38" s="86" t="str">
        <f t="shared" si="2"/>
        <v>PET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3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2">
        <v>0</v>
      </c>
      <c r="AC38" s="32">
        <v>0</v>
      </c>
      <c r="AD38" s="36">
        <f t="shared" si="8"/>
        <v>0</v>
      </c>
      <c r="AE38" s="39">
        <f t="shared" si="9"/>
        <v>1</v>
      </c>
      <c r="AF38" s="42">
        <f t="shared" si="10"/>
        <v>1</v>
      </c>
    </row>
    <row r="39" spans="1:32" x14ac:dyDescent="0.35">
      <c r="A39" s="27">
        <v>44954</v>
      </c>
      <c r="B39" s="86" t="str">
        <f t="shared" si="2"/>
        <v>SUB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3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2">
        <v>0</v>
      </c>
      <c r="AC39" s="32">
        <v>0</v>
      </c>
      <c r="AD39" s="36">
        <f t="shared" si="8"/>
        <v>0</v>
      </c>
      <c r="AE39" s="39">
        <f t="shared" si="9"/>
        <v>1</v>
      </c>
      <c r="AF39" s="42">
        <f t="shared" si="10"/>
        <v>1</v>
      </c>
    </row>
    <row r="40" spans="1:32" x14ac:dyDescent="0.35">
      <c r="A40" s="27">
        <v>44955</v>
      </c>
      <c r="B40" s="86" t="str">
        <f t="shared" si="2"/>
        <v>NED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3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2">
        <v>0</v>
      </c>
      <c r="AC40" s="32">
        <v>0</v>
      </c>
      <c r="AD40" s="36">
        <f t="shared" si="8"/>
        <v>0</v>
      </c>
      <c r="AE40" s="39">
        <f t="shared" si="9"/>
        <v>1</v>
      </c>
      <c r="AF40" s="42">
        <f t="shared" si="10"/>
        <v>1</v>
      </c>
    </row>
    <row r="41" spans="1:32" x14ac:dyDescent="0.35">
      <c r="A41" s="27">
        <v>44956</v>
      </c>
      <c r="B41" s="86" t="str">
        <f t="shared" si="2"/>
        <v>PON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3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2">
        <v>0</v>
      </c>
      <c r="AC41" s="32">
        <v>0</v>
      </c>
      <c r="AD41" s="36">
        <f t="shared" si="8"/>
        <v>0</v>
      </c>
      <c r="AE41" s="39">
        <f t="shared" si="9"/>
        <v>1</v>
      </c>
      <c r="AF41" s="42">
        <f t="shared" si="10"/>
        <v>1</v>
      </c>
    </row>
    <row r="42" spans="1:32" ht="14.25" thickBot="1" x14ac:dyDescent="0.4">
      <c r="A42" s="28">
        <v>44957</v>
      </c>
      <c r="B42" s="87" t="str">
        <f t="shared" si="2"/>
        <v>UTO</v>
      </c>
      <c r="C42" s="92">
        <v>0</v>
      </c>
      <c r="D42" s="93">
        <v>0</v>
      </c>
      <c r="E42" s="92">
        <v>0</v>
      </c>
      <c r="F42" s="93">
        <v>0</v>
      </c>
      <c r="G42" s="96">
        <f t="shared" ref="G42" si="11">(IF((D42&gt;=C42),(D42-C42),("24:00"+0-C42+D42)))+(IF((F42&gt;=E42),(F42-E42),("24:00"+0-E42+F42)))</f>
        <v>0</v>
      </c>
      <c r="H42" s="101">
        <f t="shared" si="5"/>
        <v>0</v>
      </c>
      <c r="I42" s="18">
        <f t="shared" ref="I42" si="12">(IF((D42&gt;=C42),("00:00"+0),("24:00"+0-C42+D42)))+(IF((F42&gt;=E42),("00:00"+0),("24:00"+0-E42+F42)))</f>
        <v>0</v>
      </c>
      <c r="J42" s="18">
        <f t="shared" ref="J42" si="13">IF((G42&gt;="8:00"+0),(G42-"8:00"+0),("00:00"+0))</f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3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3">
        <v>0</v>
      </c>
      <c r="AC42" s="33">
        <v>0</v>
      </c>
      <c r="AD42" s="37">
        <f t="shared" ref="AD42" si="14">IF(((SUM(P42:AC42)+G42)&lt;&gt;"00:00"+0),("24:00"+0-(SUM(P42:AC42)+G42)),"0:00"+0)</f>
        <v>0</v>
      </c>
      <c r="AE42" s="40">
        <f t="shared" ref="AE42" si="15">IF(((SUM(P42:AC42)+G42)&lt;&gt;"00:00"+0),"0:00"+0,"24:00"+0)</f>
        <v>1</v>
      </c>
      <c r="AF42" s="43">
        <f t="shared" ref="AF42" si="16">SUM(P42:AE42)+G42</f>
        <v>1</v>
      </c>
    </row>
    <row r="43" spans="1:32" x14ac:dyDescent="0.35">
      <c r="A43" s="177" t="s">
        <v>59</v>
      </c>
      <c r="B43" s="174"/>
      <c r="C43" s="34"/>
      <c r="D43" s="29"/>
      <c r="E43" s="34"/>
      <c r="F43" s="29"/>
      <c r="G43" s="25">
        <f t="shared" ref="G43:Q43" si="17">SUM(G12:G42)</f>
        <v>0</v>
      </c>
      <c r="H43" s="102">
        <f t="shared" ref="H43" si="18">SUM(H12:H42)</f>
        <v>0</v>
      </c>
      <c r="I43" s="24">
        <f t="shared" si="17"/>
        <v>0</v>
      </c>
      <c r="J43" s="24">
        <f t="shared" si="17"/>
        <v>0</v>
      </c>
      <c r="K43" s="24">
        <f t="shared" ref="K43" si="19">SUM(K12:K42)</f>
        <v>0</v>
      </c>
      <c r="L43" s="24">
        <f t="shared" si="17"/>
        <v>0</v>
      </c>
      <c r="M43" s="24">
        <f t="shared" si="17"/>
        <v>0</v>
      </c>
      <c r="N43" s="24">
        <f t="shared" si="17"/>
        <v>0</v>
      </c>
      <c r="O43" s="24">
        <f t="shared" si="17"/>
        <v>0</v>
      </c>
      <c r="P43" s="23">
        <f t="shared" si="17"/>
        <v>0.33333333333333331</v>
      </c>
      <c r="Q43" s="24">
        <f t="shared" si="17"/>
        <v>0</v>
      </c>
      <c r="R43" s="24">
        <f t="shared" ref="R43:AC43" si="20">SUM(R12:R42)</f>
        <v>0</v>
      </c>
      <c r="S43" s="24">
        <f t="shared" si="20"/>
        <v>0</v>
      </c>
      <c r="T43" s="24">
        <f t="shared" si="20"/>
        <v>0</v>
      </c>
      <c r="U43" s="24">
        <f t="shared" si="20"/>
        <v>0</v>
      </c>
      <c r="V43" s="24">
        <f t="shared" si="20"/>
        <v>0</v>
      </c>
      <c r="W43" s="24">
        <f t="shared" si="20"/>
        <v>0</v>
      </c>
      <c r="X43" s="24">
        <f t="shared" si="20"/>
        <v>0</v>
      </c>
      <c r="Y43" s="24">
        <f t="shared" si="20"/>
        <v>0</v>
      </c>
      <c r="Z43" s="24">
        <f t="shared" si="20"/>
        <v>0</v>
      </c>
      <c r="AA43" s="24"/>
      <c r="AB43" s="24"/>
      <c r="AC43" s="24">
        <f t="shared" si="20"/>
        <v>0</v>
      </c>
      <c r="AD43" s="34">
        <f>SUM(AD12:AD42)</f>
        <v>0.66666666666666674</v>
      </c>
      <c r="AE43" s="29">
        <f>SUM(AE12:AE42)</f>
        <v>30</v>
      </c>
      <c r="AF43" s="44">
        <f>SUM(AF12:AF42)</f>
        <v>31</v>
      </c>
    </row>
  </sheetData>
  <sheetProtection algorithmName="SHA-512" hashValue="Qa4htJnUqIwW5cT1OP1l3XJQgzOt2VtkHPwg357rUj9Q3d5hNOF3VPffjGsISMFgbWqf1CEkjLCxroQaEbQTLw==" saltValue="/XJ82tuI6fMOSTemZ6sJ3Q==" spinCount="100000" sheet="1" objects="1" scenarios="1"/>
  <protectedRanges>
    <protectedRange sqref="A3" name="Range4"/>
    <protectedRange sqref="P12:AC13 P17:AC42 P14:P16 R14:AC16" name="Range3"/>
    <protectedRange sqref="H12:O42" name="Range2"/>
    <protectedRange sqref="C12:F42" name="Range1"/>
    <protectedRange sqref="Q14" name="Range3_1"/>
    <protectedRange sqref="Q15" name="Range3_1_1"/>
    <protectedRange sqref="Q16" name="Range3_1_2"/>
  </protectedRanges>
  <mergeCells count="64">
    <mergeCell ref="AC5:AD5"/>
    <mergeCell ref="AC6:AD6"/>
    <mergeCell ref="AC7:AD7"/>
    <mergeCell ref="A43:B43"/>
    <mergeCell ref="W1:Z1"/>
    <mergeCell ref="W2:Z2"/>
    <mergeCell ref="W3:Z3"/>
    <mergeCell ref="W4:Z4"/>
    <mergeCell ref="W5:Z5"/>
    <mergeCell ref="W6:Z6"/>
    <mergeCell ref="W7:Z7"/>
    <mergeCell ref="A3:C6"/>
    <mergeCell ref="B9:B11"/>
    <mergeCell ref="V1:V7"/>
    <mergeCell ref="Z10:Z11"/>
    <mergeCell ref="D3:L3"/>
    <mergeCell ref="D4:L4"/>
    <mergeCell ref="D5:L5"/>
    <mergeCell ref="D6:L6"/>
    <mergeCell ref="A9:A11"/>
    <mergeCell ref="AC1:AD1"/>
    <mergeCell ref="AC2:AD2"/>
    <mergeCell ref="AC3:AD3"/>
    <mergeCell ref="AC4:AD4"/>
    <mergeCell ref="M3:O3"/>
    <mergeCell ref="A1:U1"/>
    <mergeCell ref="P3:U3"/>
    <mergeCell ref="P4:U4"/>
    <mergeCell ref="J10:J11"/>
    <mergeCell ref="P6:U6"/>
    <mergeCell ref="M4:O4"/>
    <mergeCell ref="M5:O5"/>
    <mergeCell ref="AE9:AE11"/>
    <mergeCell ref="AF9:AF11"/>
    <mergeCell ref="L10:L11"/>
    <mergeCell ref="M10:M11"/>
    <mergeCell ref="P9:AC9"/>
    <mergeCell ref="C9:O9"/>
    <mergeCell ref="AD9:AD11"/>
    <mergeCell ref="Y10:Y11"/>
    <mergeCell ref="D10:D11"/>
    <mergeCell ref="AC10:AC11"/>
    <mergeCell ref="P10:P11"/>
    <mergeCell ref="Q10:Q11"/>
    <mergeCell ref="T10:T11"/>
    <mergeCell ref="U10:U11"/>
    <mergeCell ref="C10:C11"/>
    <mergeCell ref="I10:I11"/>
    <mergeCell ref="P5:U5"/>
    <mergeCell ref="M6:O6"/>
    <mergeCell ref="X10:X11"/>
    <mergeCell ref="V10:V11"/>
    <mergeCell ref="N10:N11"/>
    <mergeCell ref="O10:O11"/>
    <mergeCell ref="W10:W11"/>
    <mergeCell ref="R10:R11"/>
    <mergeCell ref="S10:S11"/>
    <mergeCell ref="AA10:AA11"/>
    <mergeCell ref="AB10:AB11"/>
    <mergeCell ref="E10:E11"/>
    <mergeCell ref="F10:F11"/>
    <mergeCell ref="H10:H11"/>
    <mergeCell ref="K10:K11"/>
    <mergeCell ref="G10:G11"/>
  </mergeCells>
  <phoneticPr fontId="1" type="noConversion"/>
  <conditionalFormatting sqref="AE43:AF43 C43 L43:O43 I12:I43 L12:N42 P12:Q13 A12:C42 P17:Q43 P14:P16 R12:Y43 AC43">
    <cfRule type="expression" dxfId="270" priority="26" stopIfTrue="1">
      <formula>COUNTIF(blagdani,A12)&gt;0</formula>
    </cfRule>
    <cfRule type="expression" dxfId="269" priority="27" stopIfTrue="1">
      <formula>COUNTIF(B12,"NED")&gt;0</formula>
    </cfRule>
    <cfRule type="expression" dxfId="268" priority="28" stopIfTrue="1">
      <formula>COUNTIF(B12,"SUB")&gt;0</formula>
    </cfRule>
  </conditionalFormatting>
  <conditionalFormatting sqref="O12:O42">
    <cfRule type="expression" dxfId="267" priority="29" stopIfTrue="1">
      <formula>COUNTIF(blagdani,O12)&gt;0</formula>
    </cfRule>
    <cfRule type="expression" dxfId="266" priority="30" stopIfTrue="1">
      <formula>COUNTIF(#REF!,"NED")&gt;0</formula>
    </cfRule>
    <cfRule type="expression" dxfId="265" priority="31" stopIfTrue="1">
      <formula>COUNTIF(#REF!,"SUB")&gt;0</formula>
    </cfRule>
  </conditionalFormatting>
  <conditionalFormatting sqref="AC12:AC42 D12:D43 AD12:AD43 Z12:AA43">
    <cfRule type="expression" dxfId="264" priority="32" stopIfTrue="1">
      <formula>COUNTIF(blagdani,D12)&gt;0</formula>
    </cfRule>
    <cfRule type="expression" dxfId="263" priority="33" stopIfTrue="1">
      <formula>COUNTIF(G12,"NED")&gt;0</formula>
    </cfRule>
    <cfRule type="expression" dxfId="262" priority="34" stopIfTrue="1">
      <formula>COUNTIF(G12,"SUB")&gt;0</formula>
    </cfRule>
  </conditionalFormatting>
  <conditionalFormatting sqref="AE12:AE42 G12:G43 J12:J43 AB12:AB43">
    <cfRule type="expression" dxfId="261" priority="35" stopIfTrue="1">
      <formula>COUNTIF(blagdani,G12)&gt;0</formula>
    </cfRule>
    <cfRule type="expression" dxfId="260" priority="36" stopIfTrue="1">
      <formula>COUNTIF(I12,"NED")&gt;0</formula>
    </cfRule>
    <cfRule type="expression" dxfId="259" priority="37" stopIfTrue="1">
      <formula>COUNTIF(I12,"SUB")&gt;0</formula>
    </cfRule>
  </conditionalFormatting>
  <conditionalFormatting sqref="E12:E43">
    <cfRule type="expression" dxfId="258" priority="20" stopIfTrue="1">
      <formula>COUNTIF(blagdani,E12)&gt;0</formula>
    </cfRule>
    <cfRule type="expression" dxfId="257" priority="21" stopIfTrue="1">
      <formula>COUNTIF(F12,"NED")&gt;0</formula>
    </cfRule>
    <cfRule type="expression" dxfId="256" priority="22" stopIfTrue="1">
      <formula>COUNTIF(F12,"SUB")&gt;0</formula>
    </cfRule>
  </conditionalFormatting>
  <conditionalFormatting sqref="F12:F43">
    <cfRule type="expression" dxfId="255" priority="23" stopIfTrue="1">
      <formula>COUNTIF(blagdani,F12)&gt;0</formula>
    </cfRule>
    <cfRule type="expression" dxfId="254" priority="24" stopIfTrue="1">
      <formula>COUNTIF(J12,"NED")&gt;0</formula>
    </cfRule>
    <cfRule type="expression" dxfId="253" priority="25" stopIfTrue="1">
      <formula>COUNTIF(J12,"SUB")&gt;0</formula>
    </cfRule>
  </conditionalFormatting>
  <conditionalFormatting sqref="H12:H43">
    <cfRule type="expression" dxfId="252" priority="17" stopIfTrue="1">
      <formula>COUNTIF(blagdani,H12)&gt;0</formula>
    </cfRule>
    <cfRule type="expression" dxfId="251" priority="18" stopIfTrue="1">
      <formula>COUNTIF(I12,"NED")&gt;0</formula>
    </cfRule>
    <cfRule type="expression" dxfId="250" priority="19" stopIfTrue="1">
      <formula>COUNTIF(I12,"SUB")&gt;0</formula>
    </cfRule>
  </conditionalFormatting>
  <conditionalFormatting sqref="K12:K43">
    <cfRule type="expression" dxfId="249" priority="14" stopIfTrue="1">
      <formula>COUNTIF(blagdani,K12)&gt;0</formula>
    </cfRule>
    <cfRule type="expression" dxfId="248" priority="15" stopIfTrue="1">
      <formula>COUNTIF(L12,"NED")&gt;0</formula>
    </cfRule>
    <cfRule type="expression" dxfId="247" priority="16" stopIfTrue="1">
      <formula>COUNTIF(L12,"SUB")&gt;0</formula>
    </cfRule>
  </conditionalFormatting>
  <conditionalFormatting sqref="H12:AC13 H17:AC42 H14:P16 R14:AC16">
    <cfRule type="cellIs" dxfId="246" priority="13" stopIfTrue="1" operator="greaterThan">
      <formula>0</formula>
    </cfRule>
  </conditionalFormatting>
  <conditionalFormatting sqref="Q14">
    <cfRule type="expression" dxfId="245" priority="10" stopIfTrue="1">
      <formula>COUNTIF(blagdani,Q14)&gt;0</formula>
    </cfRule>
    <cfRule type="expression" dxfId="244" priority="11" stopIfTrue="1">
      <formula>COUNTIF(R14,"NED")&gt;0</formula>
    </cfRule>
    <cfRule type="expression" dxfId="243" priority="12" stopIfTrue="1">
      <formula>COUNTIF(R14,"SUB")&gt;0</formula>
    </cfRule>
  </conditionalFormatting>
  <conditionalFormatting sqref="Q14">
    <cfRule type="cellIs" dxfId="242" priority="9" stopIfTrue="1" operator="greaterThan">
      <formula>0</formula>
    </cfRule>
  </conditionalFormatting>
  <conditionalFormatting sqref="Q15">
    <cfRule type="expression" dxfId="241" priority="6" stopIfTrue="1">
      <formula>COUNTIF(blagdani,Q15)&gt;0</formula>
    </cfRule>
    <cfRule type="expression" dxfId="240" priority="7" stopIfTrue="1">
      <formula>COUNTIF(R15,"NED")&gt;0</formula>
    </cfRule>
    <cfRule type="expression" dxfId="239" priority="8" stopIfTrue="1">
      <formula>COUNTIF(R15,"SUB")&gt;0</formula>
    </cfRule>
  </conditionalFormatting>
  <conditionalFormatting sqref="Q15">
    <cfRule type="cellIs" dxfId="238" priority="5" stopIfTrue="1" operator="greaterThan">
      <formula>0</formula>
    </cfRule>
  </conditionalFormatting>
  <conditionalFormatting sqref="Q16">
    <cfRule type="expression" dxfId="237" priority="2" stopIfTrue="1">
      <formula>COUNTIF(blagdani,Q16)&gt;0</formula>
    </cfRule>
    <cfRule type="expression" dxfId="236" priority="3" stopIfTrue="1">
      <formula>COUNTIF(R16,"NED")&gt;0</formula>
    </cfRule>
    <cfRule type="expression" dxfId="235" priority="4" stopIfTrue="1">
      <formula>COUNTIF(R16,"SUB")&gt;0</formula>
    </cfRule>
  </conditionalFormatting>
  <conditionalFormatting sqref="Q16">
    <cfRule type="cellIs" dxfId="234" priority="1" stopIfTrue="1" operator="greaterThan">
      <formula>0</formula>
    </cfRule>
  </conditionalFormatting>
  <dataValidations count="2">
    <dataValidation type="time" allowBlank="1" showInputMessage="1" showErrorMessage="1" sqref="AD43:AF43 F43 C12:C43 D43 E12:E43 H12:AC43" xr:uid="{00000000-0002-0000-0100-000000000000}">
      <formula1>0</formula1>
      <formula2>0.999305555555556</formula2>
    </dataValidation>
    <dataValidation type="date" operator="lessThan" allowBlank="1" showInputMessage="1" showErrorMessage="1" sqref="D12:D42 F12:F42" xr:uid="{00000000-0002-0000-0100-000001000000}">
      <formula1>91313</formula1>
    </dataValidation>
  </dataValidations>
  <pageMargins left="0.18" right="0.2" top="0.17" bottom="0.21" header="0.16" footer="0.21"/>
  <pageSetup paperSize="9" scale="86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0"/>
  <sheetViews>
    <sheetView topLeftCell="A6" zoomScale="130" zoomScaleNormal="130" workbookViewId="0">
      <selection activeCell="C7" sqref="C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H40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I40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Q40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R40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veljača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P40</f>
        <v>0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J40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44958</v>
      </c>
      <c r="B12" s="85" t="str">
        <f>UPPER(TEXT(A12,"DDD"))</f>
        <v>SRI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39" si="0">IF(AND(COUNTIF(blagdani,A12)=0,WEEKDAY(A12)=1),G12,("00:00"+0))</f>
        <v>0</v>
      </c>
      <c r="L12" s="12">
        <f t="shared" ref="L12:L39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39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44959</v>
      </c>
      <c r="B13" s="86" t="str">
        <f t="shared" ref="B13:B39" si="3">UPPER(TEXT(A13,"DDD"))</f>
        <v>ČET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44960</v>
      </c>
      <c r="B14" s="86" t="str">
        <f t="shared" si="3"/>
        <v>PET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39" si="4">(IF((D14&gt;=C14),(D14-C14),("24:00"+0-C14+D14)))+(IF((F14&gt;=E14),(F14-E14),("24:00"+0-E14+F14)))</f>
        <v>0</v>
      </c>
      <c r="H14" s="100">
        <f t="shared" ref="H14:H39" si="5">IF((G14&gt;="8:00"+0),("8:00"+0),(G14))</f>
        <v>0</v>
      </c>
      <c r="I14" s="13">
        <f t="shared" ref="I14:I39" si="6">(IF((D14&gt;=C14),("00:00"+0),("24:00"+0-C14+D14)))+(IF((F14&gt;=E14),("00:00"+0),("24:00"+0-E14+F14)))</f>
        <v>0</v>
      </c>
      <c r="J14" s="13">
        <f t="shared" ref="J14:J39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39" si="8">IF(((SUM(P14:AA14)+G14)&lt;&gt;"00:00"+0),("24:00"+0-(SUM(P14:AA14)+G14)),"0:00"+0)</f>
        <v>0</v>
      </c>
      <c r="AC14" s="39">
        <f t="shared" ref="AC14:AC39" si="9">IF(((SUM(P14:AA14)+G14)&lt;&gt;"00:00"+0),"0:00"+0,"24:00"+0)</f>
        <v>1</v>
      </c>
      <c r="AD14" s="42">
        <f t="shared" ref="AD14:AD39" si="10">SUM(P14:AC14)+G14</f>
        <v>1</v>
      </c>
    </row>
    <row r="15" spans="1:31" x14ac:dyDescent="0.35">
      <c r="A15" s="27">
        <v>44961</v>
      </c>
      <c r="B15" s="86" t="str">
        <f t="shared" si="3"/>
        <v>SUB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44962</v>
      </c>
      <c r="B16" s="86" t="str">
        <f t="shared" si="3"/>
        <v>NED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44963</v>
      </c>
      <c r="B17" s="86" t="str">
        <f t="shared" si="3"/>
        <v>PON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44964</v>
      </c>
      <c r="B18" s="86" t="str">
        <f t="shared" si="3"/>
        <v>UTO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44965</v>
      </c>
      <c r="B19" s="86" t="str">
        <f t="shared" si="3"/>
        <v>SRI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44966</v>
      </c>
      <c r="B20" s="86" t="str">
        <f t="shared" si="3"/>
        <v>ČET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44967</v>
      </c>
      <c r="B21" s="86" t="str">
        <f t="shared" si="3"/>
        <v>PET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44968</v>
      </c>
      <c r="B22" s="86" t="str">
        <f t="shared" si="3"/>
        <v>SUB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44969</v>
      </c>
      <c r="B23" s="86" t="str">
        <f t="shared" si="3"/>
        <v>NED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44970</v>
      </c>
      <c r="B24" s="86" t="str">
        <f t="shared" si="3"/>
        <v>PON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44971</v>
      </c>
      <c r="B25" s="86" t="str">
        <f t="shared" si="3"/>
        <v>UTO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44972</v>
      </c>
      <c r="B26" s="86" t="str">
        <f t="shared" si="3"/>
        <v>SRI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44973</v>
      </c>
      <c r="B27" s="86" t="str">
        <f t="shared" si="3"/>
        <v>ČET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44974</v>
      </c>
      <c r="B28" s="86" t="str">
        <f t="shared" si="3"/>
        <v>PET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44975</v>
      </c>
      <c r="B29" s="86" t="str">
        <f t="shared" si="3"/>
        <v>SUB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44976</v>
      </c>
      <c r="B30" s="86" t="str">
        <f t="shared" si="3"/>
        <v>NED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44977</v>
      </c>
      <c r="B31" s="86" t="str">
        <f t="shared" si="3"/>
        <v>PON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44978</v>
      </c>
      <c r="B32" s="86" t="str">
        <f t="shared" si="3"/>
        <v>UTO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44979</v>
      </c>
      <c r="B33" s="86" t="str">
        <f t="shared" si="3"/>
        <v>SRI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44980</v>
      </c>
      <c r="B34" s="86" t="str">
        <f t="shared" si="3"/>
        <v>ČET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44981</v>
      </c>
      <c r="B35" s="86" t="str">
        <f t="shared" si="3"/>
        <v>PET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44982</v>
      </c>
      <c r="B36" s="86" t="str">
        <f t="shared" si="3"/>
        <v>SUB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44983</v>
      </c>
      <c r="B37" s="86" t="str">
        <f t="shared" si="3"/>
        <v>NED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44984</v>
      </c>
      <c r="B38" s="86" t="str">
        <f t="shared" si="3"/>
        <v>PON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8">
        <v>44985</v>
      </c>
      <c r="B39" s="87" t="str">
        <f t="shared" si="3"/>
        <v>UTO</v>
      </c>
      <c r="C39" s="125">
        <v>0</v>
      </c>
      <c r="D39" s="126">
        <v>0</v>
      </c>
      <c r="E39" s="125">
        <v>0</v>
      </c>
      <c r="F39" s="126">
        <v>0</v>
      </c>
      <c r="G39" s="96">
        <f t="shared" si="4"/>
        <v>0</v>
      </c>
      <c r="H39" s="101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177" t="s">
        <v>59</v>
      </c>
      <c r="B40" s="192"/>
      <c r="C40" s="34"/>
      <c r="D40" s="29"/>
      <c r="E40" s="34"/>
      <c r="F40" s="29"/>
      <c r="G40" s="123">
        <f t="shared" ref="G40:AD40" si="11">SUM(G12:G39)</f>
        <v>0</v>
      </c>
      <c r="H40" s="124">
        <f t="shared" si="11"/>
        <v>0</v>
      </c>
      <c r="I40" s="114">
        <f t="shared" si="11"/>
        <v>0</v>
      </c>
      <c r="J40" s="114">
        <f t="shared" si="11"/>
        <v>0</v>
      </c>
      <c r="K40" s="114">
        <f t="shared" si="11"/>
        <v>0</v>
      </c>
      <c r="L40" s="114">
        <f t="shared" si="11"/>
        <v>0</v>
      </c>
      <c r="M40" s="114">
        <f t="shared" si="11"/>
        <v>0</v>
      </c>
      <c r="N40" s="114">
        <f t="shared" si="11"/>
        <v>0</v>
      </c>
      <c r="O40" s="114">
        <f t="shared" si="11"/>
        <v>0</v>
      </c>
      <c r="P40" s="113">
        <f t="shared" si="11"/>
        <v>0</v>
      </c>
      <c r="Q40" s="114">
        <f t="shared" si="11"/>
        <v>0</v>
      </c>
      <c r="R40" s="114">
        <f t="shared" si="11"/>
        <v>0</v>
      </c>
      <c r="S40" s="114">
        <f t="shared" si="11"/>
        <v>0</v>
      </c>
      <c r="T40" s="114">
        <f t="shared" si="11"/>
        <v>0</v>
      </c>
      <c r="U40" s="114">
        <f t="shared" si="11"/>
        <v>0</v>
      </c>
      <c r="V40" s="114">
        <f t="shared" si="11"/>
        <v>0</v>
      </c>
      <c r="W40" s="114">
        <f t="shared" si="11"/>
        <v>0</v>
      </c>
      <c r="X40" s="114">
        <f t="shared" si="11"/>
        <v>0</v>
      </c>
      <c r="Y40" s="114">
        <f t="shared" si="11"/>
        <v>0</v>
      </c>
      <c r="Z40" s="114">
        <f t="shared" si="11"/>
        <v>0</v>
      </c>
      <c r="AA40" s="114">
        <f t="shared" si="11"/>
        <v>0</v>
      </c>
      <c r="AB40" s="113">
        <f t="shared" si="11"/>
        <v>0</v>
      </c>
      <c r="AC40" s="114">
        <f t="shared" si="11"/>
        <v>28</v>
      </c>
      <c r="AD40" s="119">
        <f t="shared" si="11"/>
        <v>28</v>
      </c>
    </row>
  </sheetData>
  <sheetProtection algorithmName="SHA-512" hashValue="nLTajlPQKObLnejNxx8WjmpzmYThcBwk6u1+AjVG2a9iXBpdrfL6AiXMVWiChh+x26gAySwczZNdQoiVk37/rQ==" saltValue="oF0h+qw9/bqah15Xcp6oaA==" spinCount="100000" sheet="1" objects="1" scenarios="1"/>
  <protectedRanges>
    <protectedRange sqref="A3" name="Range4"/>
    <protectedRange sqref="P12:AA39" name="Range3_1"/>
    <protectedRange sqref="H12:O39" name="Range2_1"/>
    <protectedRange sqref="C12:F39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0:B40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12:Z39 H12:I40 L12:N39 E12:E40 K12:K40 A12:C39 P12:Q40">
    <cfRule type="expression" dxfId="233" priority="13" stopIfTrue="1">
      <formula>COUNTIF(blagdani,A12)&gt;0</formula>
    </cfRule>
    <cfRule type="expression" dxfId="232" priority="14" stopIfTrue="1">
      <formula>COUNTIF(B12,"NED")&gt;0</formula>
    </cfRule>
    <cfRule type="expression" dxfId="231" priority="15" stopIfTrue="1">
      <formula>COUNTIF(B12,"SUB")&gt;0</formula>
    </cfRule>
  </conditionalFormatting>
  <conditionalFormatting sqref="AA12:AA39 D12:D40 AB12:AB40">
    <cfRule type="expression" dxfId="230" priority="19" stopIfTrue="1">
      <formula>COUNTIF(blagdani,D12)&gt;0</formula>
    </cfRule>
    <cfRule type="expression" dxfId="229" priority="20" stopIfTrue="1">
      <formula>COUNTIF(G12,"NED")&gt;0</formula>
    </cfRule>
    <cfRule type="expression" dxfId="228" priority="21" stopIfTrue="1">
      <formula>COUNTIF(G12,"SUB")&gt;0</formula>
    </cfRule>
  </conditionalFormatting>
  <conditionalFormatting sqref="AC12:AC39 G12:G40 J12:J40">
    <cfRule type="expression" dxfId="227" priority="22" stopIfTrue="1">
      <formula>COUNTIF(blagdani,G12)&gt;0</formula>
    </cfRule>
    <cfRule type="expression" dxfId="226" priority="23" stopIfTrue="1">
      <formula>COUNTIF(I12,"NED")&gt;0</formula>
    </cfRule>
    <cfRule type="expression" dxfId="225" priority="24" stopIfTrue="1">
      <formula>COUNTIF(I12,"SUB")&gt;0</formula>
    </cfRule>
  </conditionalFormatting>
  <conditionalFormatting sqref="R40:AA40 AC40:AD40 C40 L40:O40">
    <cfRule type="expression" dxfId="224" priority="16" stopIfTrue="1">
      <formula>COUNTIF(D40,"SUB")&gt;0</formula>
    </cfRule>
    <cfRule type="expression" dxfId="223" priority="25" stopIfTrue="1">
      <formula>COUNTIF(blagdani,C40)&gt;0</formula>
    </cfRule>
    <cfRule type="expression" dxfId="222" priority="25" stopIfTrue="1">
      <formula>COUNTIF(D40,"NED")&gt;0</formula>
    </cfRule>
  </conditionalFormatting>
  <conditionalFormatting sqref="O12:O39">
    <cfRule type="expression" dxfId="221" priority="17" stopIfTrue="1">
      <formula>COUNTIF(blagdani,O12)&gt;0</formula>
    </cfRule>
    <cfRule type="expression" dxfId="220" priority="18" stopIfTrue="1">
      <formula>COUNTIF(#REF!,"NED")&gt;0</formula>
    </cfRule>
    <cfRule type="expression" dxfId="219" priority="26" stopIfTrue="1">
      <formula>COUNTIF(#REF!,"SUB")&gt;0</formula>
    </cfRule>
  </conditionalFormatting>
  <conditionalFormatting sqref="F12:F40">
    <cfRule type="expression" dxfId="218" priority="11" stopIfTrue="1">
      <formula>COUNTIF(blagdani,F12)&gt;0</formula>
    </cfRule>
    <cfRule type="expression" dxfId="217" priority="12" stopIfTrue="1">
      <formula>COUNTIF(J12,"NED")&gt;0</formula>
    </cfRule>
    <cfRule type="expression" dxfId="216" priority="27" stopIfTrue="1">
      <formula>COUNTIF(J12,"SUB")&gt;0</formula>
    </cfRule>
  </conditionalFormatting>
  <conditionalFormatting sqref="H12:AA39">
    <cfRule type="cellIs" dxfId="215" priority="1" stopIfTrue="1" operator="greaterThan">
      <formula>0</formula>
    </cfRule>
  </conditionalFormatting>
  <dataValidations count="2">
    <dataValidation type="time" allowBlank="1" showInputMessage="1" showErrorMessage="1" sqref="AB40:AD40 F40 D40 C12:C40 E12:E40 H12:AA40" xr:uid="{00000000-0002-0000-0200-000000000000}">
      <formula1>0</formula1>
      <formula2>0.999305555555556</formula2>
    </dataValidation>
    <dataValidation type="date" operator="lessThan" allowBlank="1" showInputMessage="1" showErrorMessage="1" sqref="D12:D39 F12:F39" xr:uid="{00000000-0002-0000-02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3"/>
  <sheetViews>
    <sheetView topLeftCell="A9" zoomScale="130" zoomScaleNormal="130" workbookViewId="0">
      <selection activeCell="A7" sqref="A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H43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I43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Q43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R43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ožujak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P43</f>
        <v>0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J43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44986</v>
      </c>
      <c r="B12" s="85" t="str">
        <f>UPPER(TEXT(A12,"DDD"))</f>
        <v>SRI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44987</v>
      </c>
      <c r="B13" s="86" t="str">
        <f t="shared" ref="B13:B42" si="3">UPPER(TEXT(A13,"DDD"))</f>
        <v>ČET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44988</v>
      </c>
      <c r="B14" s="86" t="str">
        <f t="shared" si="3"/>
        <v>PET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44989</v>
      </c>
      <c r="B15" s="86" t="str">
        <f t="shared" si="3"/>
        <v>SUB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44990</v>
      </c>
      <c r="B16" s="86" t="str">
        <f t="shared" si="3"/>
        <v>NED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44991</v>
      </c>
      <c r="B17" s="86" t="str">
        <f t="shared" si="3"/>
        <v>PON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44992</v>
      </c>
      <c r="B18" s="86" t="str">
        <f t="shared" si="3"/>
        <v>UTO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44993</v>
      </c>
      <c r="B19" s="86" t="str">
        <f t="shared" si="3"/>
        <v>SRI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44994</v>
      </c>
      <c r="B20" s="86" t="str">
        <f t="shared" si="3"/>
        <v>ČET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44995</v>
      </c>
      <c r="B21" s="86" t="str">
        <f t="shared" si="3"/>
        <v>PET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44996</v>
      </c>
      <c r="B22" s="86" t="str">
        <f t="shared" si="3"/>
        <v>SUB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44997</v>
      </c>
      <c r="B23" s="86" t="str">
        <f t="shared" si="3"/>
        <v>NED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44998</v>
      </c>
      <c r="B24" s="86" t="str">
        <f t="shared" si="3"/>
        <v>PON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44999</v>
      </c>
      <c r="B25" s="86" t="str">
        <f t="shared" si="3"/>
        <v>UTO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45000</v>
      </c>
      <c r="B26" s="86" t="str">
        <f t="shared" si="3"/>
        <v>SRI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45001</v>
      </c>
      <c r="B27" s="86" t="str">
        <f t="shared" si="3"/>
        <v>ČET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45002</v>
      </c>
      <c r="B28" s="86" t="str">
        <f t="shared" si="3"/>
        <v>PET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45003</v>
      </c>
      <c r="B29" s="86" t="str">
        <f t="shared" si="3"/>
        <v>SUB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45004</v>
      </c>
      <c r="B30" s="86" t="str">
        <f t="shared" si="3"/>
        <v>NED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45005</v>
      </c>
      <c r="B31" s="86" t="str">
        <f t="shared" si="3"/>
        <v>PON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45006</v>
      </c>
      <c r="B32" s="86" t="str">
        <f t="shared" si="3"/>
        <v>UTO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45007</v>
      </c>
      <c r="B33" s="86" t="str">
        <f t="shared" si="3"/>
        <v>SRI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45008</v>
      </c>
      <c r="B34" s="86" t="str">
        <f t="shared" si="3"/>
        <v>ČET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45009</v>
      </c>
      <c r="B35" s="86" t="str">
        <f t="shared" si="3"/>
        <v>PET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45010</v>
      </c>
      <c r="B36" s="86" t="str">
        <f t="shared" si="3"/>
        <v>SUB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45011</v>
      </c>
      <c r="B37" s="86" t="str">
        <f t="shared" si="3"/>
        <v>NED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45012</v>
      </c>
      <c r="B38" s="86" t="str">
        <f t="shared" si="3"/>
        <v>PON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45013</v>
      </c>
      <c r="B39" s="86" t="str">
        <f t="shared" si="3"/>
        <v>UTO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45014</v>
      </c>
      <c r="B40" s="86" t="str">
        <f t="shared" si="3"/>
        <v>SRI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45015</v>
      </c>
      <c r="B41" s="86" t="str">
        <f t="shared" si="3"/>
        <v>ČET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45016</v>
      </c>
      <c r="B42" s="87" t="str">
        <f t="shared" si="3"/>
        <v>PET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7" t="s">
        <v>59</v>
      </c>
      <c r="B43" s="174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csLFHbnwFKtm/4xQT/Hl/jBo7e/FJ87vpaz+qAbzh6gY5QW/1pYUq8McFwTgtlocFXWT4OC2q3JMGosSnxXaqA==" saltValue="G6zMgOJoqCjtwn9X17B/Og==" spinCount="100000" sheet="1" objects="1" scenarios="1"/>
  <protectedRanges>
    <protectedRange sqref="A3" name="Range4"/>
    <protectedRange sqref="P12:AA42" name="Range3_1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D5:L5"/>
    <mergeCell ref="M5:O5"/>
    <mergeCell ref="A3:C6"/>
    <mergeCell ref="AA3:AB3"/>
    <mergeCell ref="D4:L4"/>
    <mergeCell ref="M4:O4"/>
    <mergeCell ref="P4:U4"/>
    <mergeCell ref="W4:Z4"/>
    <mergeCell ref="AA4:AB4"/>
    <mergeCell ref="P5:U5"/>
    <mergeCell ref="W5:Z5"/>
    <mergeCell ref="AA5:AB5"/>
    <mergeCell ref="D6:L6"/>
    <mergeCell ref="M6:O6"/>
    <mergeCell ref="P6:U6"/>
    <mergeCell ref="W6:Z6"/>
    <mergeCell ref="AA6:AB6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X10:X11"/>
    <mergeCell ref="Y10:Y11"/>
    <mergeCell ref="A43:B43"/>
    <mergeCell ref="T10:T11"/>
    <mergeCell ref="U10:U11"/>
    <mergeCell ref="V10:V11"/>
    <mergeCell ref="W10:W11"/>
    <mergeCell ref="N10:N11"/>
    <mergeCell ref="O10:O11"/>
    <mergeCell ref="P10:P11"/>
    <mergeCell ref="Q10:Q11"/>
    <mergeCell ref="R10:R11"/>
    <mergeCell ref="S10:S11"/>
  </mergeCells>
  <phoneticPr fontId="1" type="noConversion"/>
  <conditionalFormatting sqref="R12:Z42 R43:AA43 AC43:AD43 C43 L43:O43 I12:I43 L12:N42 P12:Q43 A12:C42">
    <cfRule type="expression" dxfId="214" priority="14" stopIfTrue="1">
      <formula>COUNTIF(blagdani,A12)&gt;0</formula>
    </cfRule>
    <cfRule type="expression" dxfId="213" priority="15" stopIfTrue="1">
      <formula>COUNTIF(B12,"NED")&gt;0</formula>
    </cfRule>
    <cfRule type="expression" dxfId="212" priority="16" stopIfTrue="1">
      <formula>COUNTIF(B12,"SUB")&gt;0</formula>
    </cfRule>
  </conditionalFormatting>
  <conditionalFormatting sqref="O12:O42">
    <cfRule type="expression" dxfId="211" priority="17" stopIfTrue="1">
      <formula>COUNTIF(blagdani,O12)&gt;0</formula>
    </cfRule>
    <cfRule type="expression" dxfId="210" priority="18" stopIfTrue="1">
      <formula>COUNTIF(#REF!,"NED")&gt;0</formula>
    </cfRule>
    <cfRule type="expression" dxfId="209" priority="19" stopIfTrue="1">
      <formula>COUNTIF(#REF!,"SUB")&gt;0</formula>
    </cfRule>
  </conditionalFormatting>
  <conditionalFormatting sqref="AA12:AA42 D12:D43 AB12:AB43">
    <cfRule type="expression" dxfId="208" priority="20" stopIfTrue="1">
      <formula>COUNTIF(blagdani,D12)&gt;0</formula>
    </cfRule>
    <cfRule type="expression" dxfId="207" priority="21" stopIfTrue="1">
      <formula>COUNTIF(G12,"NED")&gt;0</formula>
    </cfRule>
    <cfRule type="expression" dxfId="206" priority="22" stopIfTrue="1">
      <formula>COUNTIF(G12,"SUB")&gt;0</formula>
    </cfRule>
  </conditionalFormatting>
  <conditionalFormatting sqref="AC12:AC42 G12:G43 J12:J43">
    <cfRule type="expression" dxfId="205" priority="23" stopIfTrue="1">
      <formula>COUNTIF(blagdani,G12)&gt;0</formula>
    </cfRule>
    <cfRule type="expression" dxfId="204" priority="24" stopIfTrue="1">
      <formula>COUNTIF(I12,"NED")&gt;0</formula>
    </cfRule>
    <cfRule type="expression" dxfId="203" priority="25" stopIfTrue="1">
      <formula>COUNTIF(I12,"SUB")&gt;0</formula>
    </cfRule>
  </conditionalFormatting>
  <conditionalFormatting sqref="E12:E43">
    <cfRule type="expression" dxfId="202" priority="8" stopIfTrue="1">
      <formula>COUNTIF(blagdani,E12)&gt;0</formula>
    </cfRule>
    <cfRule type="expression" dxfId="201" priority="9" stopIfTrue="1">
      <formula>COUNTIF(F12,"NED")&gt;0</formula>
    </cfRule>
    <cfRule type="expression" dxfId="200" priority="10" stopIfTrue="1">
      <formula>COUNTIF(F12,"SUB")&gt;0</formula>
    </cfRule>
  </conditionalFormatting>
  <conditionalFormatting sqref="F12:F43">
    <cfRule type="expression" dxfId="199" priority="11" stopIfTrue="1">
      <formula>COUNTIF(blagdani,F12)&gt;0</formula>
    </cfRule>
    <cfRule type="expression" dxfId="198" priority="12" stopIfTrue="1">
      <formula>COUNTIF(J12,"NED")&gt;0</formula>
    </cfRule>
    <cfRule type="expression" dxfId="197" priority="13" stopIfTrue="1">
      <formula>COUNTIF(J12,"SUB")&gt;0</formula>
    </cfRule>
  </conditionalFormatting>
  <conditionalFormatting sqref="H12:H43">
    <cfRule type="expression" dxfId="196" priority="5" stopIfTrue="1">
      <formula>COUNTIF(blagdani,H12)&gt;0</formula>
    </cfRule>
    <cfRule type="expression" dxfId="195" priority="6" stopIfTrue="1">
      <formula>COUNTIF(I12,"NED")&gt;0</formula>
    </cfRule>
    <cfRule type="expression" dxfId="194" priority="7" stopIfTrue="1">
      <formula>COUNTIF(I12,"SUB")&gt;0</formula>
    </cfRule>
  </conditionalFormatting>
  <conditionalFormatting sqref="K12:K43">
    <cfRule type="expression" dxfId="193" priority="2" stopIfTrue="1">
      <formula>COUNTIF(blagdani,K12)&gt;0</formula>
    </cfRule>
    <cfRule type="expression" dxfId="192" priority="3" stopIfTrue="1">
      <formula>COUNTIF(L12,"NED")&gt;0</formula>
    </cfRule>
    <cfRule type="expression" dxfId="191" priority="4" stopIfTrue="1">
      <formula>COUNTIF(L12,"SUB")&gt;0</formula>
    </cfRule>
  </conditionalFormatting>
  <conditionalFormatting sqref="H12:AA42">
    <cfRule type="cellIs" dxfId="190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300-000000000000}">
      <formula1>0</formula1>
      <formula2>0.999305555555556</formula2>
    </dataValidation>
    <dataValidation type="date" operator="lessThan" allowBlank="1" showInputMessage="1" showErrorMessage="1" sqref="D12:D42 F12:F42" xr:uid="{00000000-0002-0000-03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2"/>
  <sheetViews>
    <sheetView topLeftCell="A3" zoomScale="130" zoomScaleNormal="130" workbookViewId="0">
      <selection activeCell="N7" sqref="N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H42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I42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Q42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R42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travanj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P42</f>
        <v>0.33333333333333331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J42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0.33333333333333331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45017</v>
      </c>
      <c r="B12" s="85" t="str">
        <f>UPPER(TEXT(A12,"DDD"))</f>
        <v>SUB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45018</v>
      </c>
      <c r="B13" s="86" t="str">
        <f t="shared" ref="B13:B41" si="3">UPPER(TEXT(A13,"DDD"))</f>
        <v>NED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45019</v>
      </c>
      <c r="B14" s="86" t="str">
        <f t="shared" si="3"/>
        <v>PON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45020</v>
      </c>
      <c r="B15" s="86" t="str">
        <f t="shared" si="3"/>
        <v>UTO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45021</v>
      </c>
      <c r="B16" s="86" t="str">
        <f t="shared" si="3"/>
        <v>SRI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45022</v>
      </c>
      <c r="B17" s="86" t="str">
        <f t="shared" si="3"/>
        <v>ČET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45023</v>
      </c>
      <c r="B18" s="86" t="str">
        <f t="shared" si="3"/>
        <v>PET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45024</v>
      </c>
      <c r="B19" s="86" t="str">
        <f t="shared" si="3"/>
        <v>SUB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45025</v>
      </c>
      <c r="B20" s="86" t="str">
        <f t="shared" si="3"/>
        <v>NED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45026</v>
      </c>
      <c r="B21" s="86" t="str">
        <f t="shared" si="3"/>
        <v>PON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0.33333333333333331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0.66666666666666674</v>
      </c>
      <c r="AC21" s="39">
        <f t="shared" si="9"/>
        <v>0</v>
      </c>
      <c r="AD21" s="42">
        <f t="shared" si="10"/>
        <v>1</v>
      </c>
    </row>
    <row r="22" spans="1:30" x14ac:dyDescent="0.35">
      <c r="A22" s="27">
        <v>45027</v>
      </c>
      <c r="B22" s="86" t="str">
        <f t="shared" si="3"/>
        <v>UTO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45028</v>
      </c>
      <c r="B23" s="86" t="str">
        <f t="shared" si="3"/>
        <v>SRI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45029</v>
      </c>
      <c r="B24" s="86" t="str">
        <f t="shared" si="3"/>
        <v>ČET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45030</v>
      </c>
      <c r="B25" s="86" t="str">
        <f t="shared" si="3"/>
        <v>PET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45031</v>
      </c>
      <c r="B26" s="86" t="str">
        <f t="shared" si="3"/>
        <v>SUB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45032</v>
      </c>
      <c r="B27" s="86" t="str">
        <f t="shared" si="3"/>
        <v>NED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45033</v>
      </c>
      <c r="B28" s="86" t="str">
        <f t="shared" si="3"/>
        <v>PON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45034</v>
      </c>
      <c r="B29" s="86" t="str">
        <f t="shared" si="3"/>
        <v>UTO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45035</v>
      </c>
      <c r="B30" s="86" t="str">
        <f t="shared" si="3"/>
        <v>SRI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45036</v>
      </c>
      <c r="B31" s="86" t="str">
        <f t="shared" si="3"/>
        <v>ČET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45037</v>
      </c>
      <c r="B32" s="86" t="str">
        <f t="shared" si="3"/>
        <v>PET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45038</v>
      </c>
      <c r="B33" s="86" t="str">
        <f t="shared" si="3"/>
        <v>SUB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45039</v>
      </c>
      <c r="B34" s="86" t="str">
        <f t="shared" si="3"/>
        <v>NED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45040</v>
      </c>
      <c r="B35" s="86" t="str">
        <f t="shared" si="3"/>
        <v>PON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45041</v>
      </c>
      <c r="B36" s="86" t="str">
        <f t="shared" si="3"/>
        <v>UTO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45042</v>
      </c>
      <c r="B37" s="86" t="str">
        <f t="shared" si="3"/>
        <v>SRI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45043</v>
      </c>
      <c r="B38" s="86" t="str">
        <f t="shared" si="3"/>
        <v>ČET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45044</v>
      </c>
      <c r="B39" s="86" t="str">
        <f t="shared" si="3"/>
        <v>PET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45045</v>
      </c>
      <c r="B40" s="86" t="str">
        <f t="shared" si="3"/>
        <v>SUB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3">
        <v>45046</v>
      </c>
      <c r="B41" s="104" t="str">
        <f t="shared" si="3"/>
        <v>NED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2" t="s">
        <v>59</v>
      </c>
      <c r="B42" s="174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0.33333333333333331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0.66666666666666674</v>
      </c>
      <c r="AC42" s="114">
        <f t="shared" si="11"/>
        <v>29</v>
      </c>
      <c r="AD42" s="119">
        <f t="shared" si="11"/>
        <v>30</v>
      </c>
    </row>
  </sheetData>
  <sheetProtection algorithmName="SHA-512" hashValue="01ll58jRcPcTeLtGkWHqawaxyLVgtuMJdbl+J9pWVCzbFPdr6gYCn3CNCCd52GFSbbXk2jiJw0ZYfcNpz1t7Ig==" saltValue="vq+eRGhZvdJMoPgiTA776w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2:B42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42:AA42 AC42:AD42 C42 L42:O42 R12:Z41 H12:I42 L12:N41 E12:E42 K12:K42 A12:C41 P12:Q42">
    <cfRule type="expression" dxfId="189" priority="14" stopIfTrue="1">
      <formula>COUNTIF(blagdani,A12)&gt;0</formula>
    </cfRule>
    <cfRule type="expression" dxfId="188" priority="15" stopIfTrue="1">
      <formula>COUNTIF(B12,"NED")&gt;0</formula>
    </cfRule>
    <cfRule type="expression" dxfId="187" priority="16" stopIfTrue="1">
      <formula>COUNTIF(B12,"SUB")&gt;0</formula>
    </cfRule>
  </conditionalFormatting>
  <conditionalFormatting sqref="O12:O41">
    <cfRule type="expression" dxfId="186" priority="17" stopIfTrue="1">
      <formula>COUNTIF(blagdani,O12)&gt;0</formula>
    </cfRule>
    <cfRule type="expression" dxfId="185" priority="18" stopIfTrue="1">
      <formula>COUNTIF(#REF!,"NED")&gt;0</formula>
    </cfRule>
    <cfRule type="expression" dxfId="184" priority="19" stopIfTrue="1">
      <formula>COUNTIF(#REF!,"SUB")&gt;0</formula>
    </cfRule>
  </conditionalFormatting>
  <conditionalFormatting sqref="AA12:AA41 D12:D42 AB12:AB42">
    <cfRule type="expression" dxfId="183" priority="20" stopIfTrue="1">
      <formula>COUNTIF(blagdani,D12)&gt;0</formula>
    </cfRule>
    <cfRule type="expression" dxfId="182" priority="21" stopIfTrue="1">
      <formula>COUNTIF(G12,"NED")&gt;0</formula>
    </cfRule>
    <cfRule type="expression" dxfId="181" priority="22" stopIfTrue="1">
      <formula>COUNTIF(G12,"SUB")&gt;0</formula>
    </cfRule>
  </conditionalFormatting>
  <conditionalFormatting sqref="AC12:AC41 G12:G42 J12:J42">
    <cfRule type="expression" dxfId="180" priority="23" stopIfTrue="1">
      <formula>COUNTIF(blagdani,G12)&gt;0</formula>
    </cfRule>
    <cfRule type="expression" dxfId="179" priority="24" stopIfTrue="1">
      <formula>COUNTIF(I12,"NED")&gt;0</formula>
    </cfRule>
    <cfRule type="expression" dxfId="178" priority="25" stopIfTrue="1">
      <formula>COUNTIF(I12,"SUB")&gt;0</formula>
    </cfRule>
  </conditionalFormatting>
  <conditionalFormatting sqref="F12:F42">
    <cfRule type="expression" dxfId="177" priority="11" stopIfTrue="1">
      <formula>COUNTIF(blagdani,F12)&gt;0</formula>
    </cfRule>
    <cfRule type="expression" dxfId="176" priority="12" stopIfTrue="1">
      <formula>COUNTIF(J12,"NED")&gt;0</formula>
    </cfRule>
    <cfRule type="expression" dxfId="175" priority="13" stopIfTrue="1">
      <formula>COUNTIF(J12,"SUB")&gt;0</formula>
    </cfRule>
  </conditionalFormatting>
  <conditionalFormatting sqref="H12:AA41">
    <cfRule type="cellIs" dxfId="174" priority="1" stopIfTrue="1" operator="greaterThan">
      <formula>0</formula>
    </cfRule>
  </conditionalFormatting>
  <dataValidations count="2">
    <dataValidation type="time" allowBlank="1" showInputMessage="1" showErrorMessage="1" sqref="AB42:AD42 F42 D42 C12:C42 E12:E42 H12:AA42" xr:uid="{00000000-0002-0000-0400-000000000000}">
      <formula1>0</formula1>
      <formula2>0.999305555555556</formula2>
    </dataValidation>
    <dataValidation type="date" operator="lessThan" allowBlank="1" showInputMessage="1" showErrorMessage="1" sqref="D12:D41 F12:F41" xr:uid="{00000000-0002-0000-04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zoomScale="130" zoomScaleNormal="130" workbookViewId="0">
      <selection activeCell="N8" sqref="N8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H43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I43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Q43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R43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svibanj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P43</f>
        <v>0.66666666666666663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J43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0.66666666666666663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45047</v>
      </c>
      <c r="B12" s="85" t="str">
        <f>UPPER(TEXT(A12,"DDD"))</f>
        <v>PON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15">
        <f t="shared" ref="P12:P42" si="2">IF(AND(COUNTIF(blagdani,A12),G12="0:00"+0),("08:00"+0),("00:00"+0))</f>
        <v>0.33333333333333331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0.66666666666666674</v>
      </c>
      <c r="AC12" s="38">
        <f>IF(((SUM(P12:AA12)+G12)&lt;&gt;"00:00"+0),"0:00"+0,"24:00"+0)</f>
        <v>0</v>
      </c>
      <c r="AD12" s="41">
        <f>SUM(P12:AC12)+G12</f>
        <v>1</v>
      </c>
      <c r="AE12" s="3"/>
    </row>
    <row r="13" spans="1:31" x14ac:dyDescent="0.35">
      <c r="A13" s="27">
        <v>45048</v>
      </c>
      <c r="B13" s="86" t="str">
        <f t="shared" ref="B13:B42" si="3">UPPER(TEXT(A13,"DDD"))</f>
        <v>UTO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45049</v>
      </c>
      <c r="B14" s="86" t="str">
        <f t="shared" si="3"/>
        <v>SRI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45050</v>
      </c>
      <c r="B15" s="86" t="str">
        <f t="shared" si="3"/>
        <v>ČET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45051</v>
      </c>
      <c r="B16" s="86" t="str">
        <f t="shared" si="3"/>
        <v>PET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45052</v>
      </c>
      <c r="B17" s="86" t="str">
        <f t="shared" si="3"/>
        <v>SUB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45053</v>
      </c>
      <c r="B18" s="86" t="str">
        <f t="shared" si="3"/>
        <v>NED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45054</v>
      </c>
      <c r="B19" s="86" t="str">
        <f t="shared" si="3"/>
        <v>PON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45055</v>
      </c>
      <c r="B20" s="86" t="str">
        <f t="shared" si="3"/>
        <v>UTO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45056</v>
      </c>
      <c r="B21" s="86" t="str">
        <f t="shared" si="3"/>
        <v>SRI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45057</v>
      </c>
      <c r="B22" s="86" t="str">
        <f t="shared" si="3"/>
        <v>ČET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45058</v>
      </c>
      <c r="B23" s="86" t="str">
        <f t="shared" si="3"/>
        <v>PET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45059</v>
      </c>
      <c r="B24" s="86" t="str">
        <f t="shared" si="3"/>
        <v>SUB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45060</v>
      </c>
      <c r="B25" s="86" t="str">
        <f t="shared" si="3"/>
        <v>NED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45061</v>
      </c>
      <c r="B26" s="86" t="str">
        <f t="shared" si="3"/>
        <v>PON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45062</v>
      </c>
      <c r="B27" s="86" t="str">
        <f t="shared" si="3"/>
        <v>UTO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45063</v>
      </c>
      <c r="B28" s="86" t="str">
        <f t="shared" si="3"/>
        <v>SRI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45064</v>
      </c>
      <c r="B29" s="86" t="str">
        <f t="shared" si="3"/>
        <v>ČET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45065</v>
      </c>
      <c r="B30" s="86" t="str">
        <f t="shared" si="3"/>
        <v>PET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45066</v>
      </c>
      <c r="B31" s="86" t="str">
        <f t="shared" si="3"/>
        <v>SUB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45067</v>
      </c>
      <c r="B32" s="86" t="str">
        <f t="shared" si="3"/>
        <v>NED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45068</v>
      </c>
      <c r="B33" s="86" t="str">
        <f t="shared" si="3"/>
        <v>PON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45069</v>
      </c>
      <c r="B34" s="86" t="str">
        <f t="shared" si="3"/>
        <v>UTO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45070</v>
      </c>
      <c r="B35" s="86" t="str">
        <f t="shared" si="3"/>
        <v>SRI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45071</v>
      </c>
      <c r="B36" s="86" t="str">
        <f t="shared" si="3"/>
        <v>ČET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45072</v>
      </c>
      <c r="B37" s="86" t="str">
        <f t="shared" si="3"/>
        <v>PET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45073</v>
      </c>
      <c r="B38" s="86" t="str">
        <f t="shared" si="3"/>
        <v>SUB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45074</v>
      </c>
      <c r="B39" s="86" t="str">
        <f t="shared" si="3"/>
        <v>NED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45075</v>
      </c>
      <c r="B40" s="86" t="str">
        <f t="shared" si="3"/>
        <v>PON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45076</v>
      </c>
      <c r="B41" s="86" t="str">
        <f t="shared" si="3"/>
        <v>UTO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0.33333333333333331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0.66666666666666674</v>
      </c>
      <c r="AC41" s="39">
        <f t="shared" si="9"/>
        <v>0</v>
      </c>
      <c r="AD41" s="42">
        <f t="shared" si="10"/>
        <v>1</v>
      </c>
    </row>
    <row r="42" spans="1:30" ht="14.25" thickBot="1" x14ac:dyDescent="0.4">
      <c r="A42" s="28">
        <v>45077</v>
      </c>
      <c r="B42" s="87" t="str">
        <f t="shared" si="3"/>
        <v>SRI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7" t="s">
        <v>59</v>
      </c>
      <c r="B43" s="174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0.66666666666666663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1.3333333333333335</v>
      </c>
      <c r="AC43" s="29">
        <f>SUM(AC12:AC42)</f>
        <v>29</v>
      </c>
      <c r="AD43" s="44">
        <f>SUM(AD12:AD42)</f>
        <v>31</v>
      </c>
    </row>
  </sheetData>
  <sheetProtection algorithmName="SHA-512" hashValue="xEbSYWQ3KEIYrDxwYlDS6J0dRT96XpfDxJwZz1Z9IOkHnf2v8K3e6+ImeO8nNSfw4vq1m1cOC8qcYgSX0pulWA==" saltValue="rwttUNVpAedgVEUS4uw+7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12:Z42 R43:AA43 AC43:AD43 C43 L43:O43 I12:I43 L12:N42 A12:C42 P12:Q43">
    <cfRule type="expression" dxfId="173" priority="14" stopIfTrue="1">
      <formula>COUNTIF(blagdani,A12)&gt;0</formula>
    </cfRule>
    <cfRule type="expression" dxfId="172" priority="15" stopIfTrue="1">
      <formula>COUNTIF(B12,"NED")&gt;0</formula>
    </cfRule>
    <cfRule type="expression" dxfId="171" priority="16" stopIfTrue="1">
      <formula>COUNTIF(B12,"SUB")&gt;0</formula>
    </cfRule>
  </conditionalFormatting>
  <conditionalFormatting sqref="O12:O42">
    <cfRule type="expression" dxfId="170" priority="17" stopIfTrue="1">
      <formula>COUNTIF(blagdani,O12)&gt;0</formula>
    </cfRule>
    <cfRule type="expression" dxfId="169" priority="18" stopIfTrue="1">
      <formula>COUNTIF(#REF!,"NED")&gt;0</formula>
    </cfRule>
    <cfRule type="expression" dxfId="168" priority="19" stopIfTrue="1">
      <formula>COUNTIF(#REF!,"SUB")&gt;0</formula>
    </cfRule>
  </conditionalFormatting>
  <conditionalFormatting sqref="AA12:AA42 D12:D43 AB12:AB43">
    <cfRule type="expression" dxfId="167" priority="20" stopIfTrue="1">
      <formula>COUNTIF(blagdani,D12)&gt;0</formula>
    </cfRule>
    <cfRule type="expression" dxfId="166" priority="21" stopIfTrue="1">
      <formula>COUNTIF(G12,"NED")&gt;0</formula>
    </cfRule>
    <cfRule type="expression" dxfId="165" priority="22" stopIfTrue="1">
      <formula>COUNTIF(G12,"SUB")&gt;0</formula>
    </cfRule>
  </conditionalFormatting>
  <conditionalFormatting sqref="AC12:AC42 G12:G43 J12:J43">
    <cfRule type="expression" dxfId="164" priority="23" stopIfTrue="1">
      <formula>COUNTIF(blagdani,G12)&gt;0</formula>
    </cfRule>
    <cfRule type="expression" dxfId="163" priority="24" stopIfTrue="1">
      <formula>COUNTIF(I12,"NED")&gt;0</formula>
    </cfRule>
    <cfRule type="expression" dxfId="162" priority="25" stopIfTrue="1">
      <formula>COUNTIF(I12,"SUB")&gt;0</formula>
    </cfRule>
  </conditionalFormatting>
  <conditionalFormatting sqref="E12:E43">
    <cfRule type="expression" dxfId="161" priority="8" stopIfTrue="1">
      <formula>COUNTIF(blagdani,E12)&gt;0</formula>
    </cfRule>
    <cfRule type="expression" dxfId="160" priority="9" stopIfTrue="1">
      <formula>COUNTIF(F12,"NED")&gt;0</formula>
    </cfRule>
    <cfRule type="expression" dxfId="159" priority="10" stopIfTrue="1">
      <formula>COUNTIF(F12,"SUB")&gt;0</formula>
    </cfRule>
  </conditionalFormatting>
  <conditionalFormatting sqref="F12:F43">
    <cfRule type="expression" dxfId="158" priority="11" stopIfTrue="1">
      <formula>COUNTIF(blagdani,F12)&gt;0</formula>
    </cfRule>
    <cfRule type="expression" dxfId="157" priority="12" stopIfTrue="1">
      <formula>COUNTIF(J12,"NED")&gt;0</formula>
    </cfRule>
    <cfRule type="expression" dxfId="156" priority="13" stopIfTrue="1">
      <formula>COUNTIF(J12,"SUB")&gt;0</formula>
    </cfRule>
  </conditionalFormatting>
  <conditionalFormatting sqref="H12:H43">
    <cfRule type="expression" dxfId="155" priority="5" stopIfTrue="1">
      <formula>COUNTIF(blagdani,H12)&gt;0</formula>
    </cfRule>
    <cfRule type="expression" dxfId="154" priority="6" stopIfTrue="1">
      <formula>COUNTIF(I12,"NED")&gt;0</formula>
    </cfRule>
    <cfRule type="expression" dxfId="153" priority="7" stopIfTrue="1">
      <formula>COUNTIF(I12,"SUB")&gt;0</formula>
    </cfRule>
  </conditionalFormatting>
  <conditionalFormatting sqref="K12:K43">
    <cfRule type="expression" dxfId="152" priority="2" stopIfTrue="1">
      <formula>COUNTIF(blagdani,K12)&gt;0</formula>
    </cfRule>
    <cfRule type="expression" dxfId="151" priority="3" stopIfTrue="1">
      <formula>COUNTIF(L12,"NED")&gt;0</formula>
    </cfRule>
    <cfRule type="expression" dxfId="150" priority="4" stopIfTrue="1">
      <formula>COUNTIF(L12,"SUB")&gt;0</formula>
    </cfRule>
  </conditionalFormatting>
  <conditionalFormatting sqref="H12:AA42">
    <cfRule type="cellIs" dxfId="149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500-000000000000}">
      <formula1>0</formula1>
      <formula2>0.999305555555556</formula2>
    </dataValidation>
    <dataValidation type="date" operator="lessThan" allowBlank="1" showInputMessage="1" showErrorMessage="1" sqref="D12:D42 F12:F42" xr:uid="{00000000-0002-0000-05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E42"/>
  <sheetViews>
    <sheetView topLeftCell="A3" zoomScale="130" zoomScaleNormal="130" workbookViewId="0">
      <selection activeCell="M7" sqref="M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H42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I42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Q42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R42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lipanj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P42</f>
        <v>0.66666666666666663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J42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0.66666666666666663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45078</v>
      </c>
      <c r="B12" s="85" t="str">
        <f>UPPER(TEXT(A12,"DDD"))</f>
        <v>ČET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1" si="0">IF(AND(COUNTIF(blagdani,A12)=0,WEEKDAY(A12)=1),G12,("00:00"+0))</f>
        <v>0</v>
      </c>
      <c r="L12" s="12">
        <f t="shared" ref="L12:L41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1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45079</v>
      </c>
      <c r="B13" s="86" t="str">
        <f t="shared" ref="B13:B41" si="3">UPPER(TEXT(A13,"DDD"))</f>
        <v>PET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45080</v>
      </c>
      <c r="B14" s="86" t="str">
        <f t="shared" si="3"/>
        <v>SUB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1" si="4">(IF((D14&gt;=C14),(D14-C14),("24:00"+0-C14+D14)))+(IF((F14&gt;=E14),(F14-E14),("24:00"+0-E14+F14)))</f>
        <v>0</v>
      </c>
      <c r="H14" s="100">
        <f t="shared" ref="H14:H41" si="5">IF((G14&gt;="8:00"+0),("8:00"+0),(G14))</f>
        <v>0</v>
      </c>
      <c r="I14" s="13">
        <f t="shared" ref="I14:I41" si="6">(IF((D14&gt;=C14),("00:00"+0),("24:00"+0-C14+D14)))+(IF((F14&gt;=E14),("00:00"+0),("24:00"+0-E14+F14)))</f>
        <v>0</v>
      </c>
      <c r="J14" s="13">
        <f t="shared" ref="J14:J41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1" si="8">IF(((SUM(P14:AA14)+G14)&lt;&gt;"00:00"+0),("24:00"+0-(SUM(P14:AA14)+G14)),"0:00"+0)</f>
        <v>0</v>
      </c>
      <c r="AC14" s="39">
        <f t="shared" ref="AC14:AC41" si="9">IF(((SUM(P14:AA14)+G14)&lt;&gt;"00:00"+0),"0:00"+0,"24:00"+0)</f>
        <v>1</v>
      </c>
      <c r="AD14" s="42">
        <f t="shared" ref="AD14:AD41" si="10">SUM(P14:AC14)+G14</f>
        <v>1</v>
      </c>
    </row>
    <row r="15" spans="1:31" x14ac:dyDescent="0.35">
      <c r="A15" s="27">
        <v>45081</v>
      </c>
      <c r="B15" s="86" t="str">
        <f t="shared" si="3"/>
        <v>NED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45082</v>
      </c>
      <c r="B16" s="86" t="str">
        <f t="shared" si="3"/>
        <v>PON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45083</v>
      </c>
      <c r="B17" s="86" t="str">
        <f t="shared" si="3"/>
        <v>UTO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45084</v>
      </c>
      <c r="B18" s="86" t="str">
        <f t="shared" si="3"/>
        <v>SRI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45085</v>
      </c>
      <c r="B19" s="86" t="str">
        <f t="shared" si="3"/>
        <v>ČET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0.33333333333333331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0.66666666666666674</v>
      </c>
      <c r="AC19" s="39">
        <f t="shared" si="9"/>
        <v>0</v>
      </c>
      <c r="AD19" s="42">
        <f t="shared" si="10"/>
        <v>1</v>
      </c>
    </row>
    <row r="20" spans="1:30" x14ac:dyDescent="0.35">
      <c r="A20" s="27">
        <v>45086</v>
      </c>
      <c r="B20" s="86" t="str">
        <f t="shared" si="3"/>
        <v>PET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45087</v>
      </c>
      <c r="B21" s="86" t="str">
        <f t="shared" si="3"/>
        <v>SUB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45088</v>
      </c>
      <c r="B22" s="86" t="str">
        <f t="shared" si="3"/>
        <v>NED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45089</v>
      </c>
      <c r="B23" s="86" t="str">
        <f t="shared" si="3"/>
        <v>PON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45090</v>
      </c>
      <c r="B24" s="86" t="str">
        <f t="shared" si="3"/>
        <v>UTO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45091</v>
      </c>
      <c r="B25" s="86" t="str">
        <f t="shared" si="3"/>
        <v>SRI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45092</v>
      </c>
      <c r="B26" s="86" t="str">
        <f t="shared" si="3"/>
        <v>ČET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45093</v>
      </c>
      <c r="B27" s="86" t="str">
        <f t="shared" si="3"/>
        <v>PET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45094</v>
      </c>
      <c r="B28" s="86" t="str">
        <f t="shared" si="3"/>
        <v>SUB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45095</v>
      </c>
      <c r="B29" s="86" t="str">
        <f t="shared" si="3"/>
        <v>NED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45096</v>
      </c>
      <c r="B30" s="86" t="str">
        <f t="shared" si="3"/>
        <v>PON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45097</v>
      </c>
      <c r="B31" s="86" t="str">
        <f t="shared" si="3"/>
        <v>UTO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45098</v>
      </c>
      <c r="B32" s="86" t="str">
        <f t="shared" si="3"/>
        <v>SRI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45099</v>
      </c>
      <c r="B33" s="86" t="str">
        <f t="shared" si="3"/>
        <v>ČET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0.33333333333333331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0.66666666666666674</v>
      </c>
      <c r="AC33" s="39">
        <f t="shared" si="9"/>
        <v>0</v>
      </c>
      <c r="AD33" s="42">
        <f t="shared" si="10"/>
        <v>1</v>
      </c>
    </row>
    <row r="34" spans="1:30" x14ac:dyDescent="0.35">
      <c r="A34" s="27">
        <v>45100</v>
      </c>
      <c r="B34" s="86" t="str">
        <f t="shared" si="3"/>
        <v>PET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45101</v>
      </c>
      <c r="B35" s="86" t="str">
        <f t="shared" si="3"/>
        <v>SUB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45102</v>
      </c>
      <c r="B36" s="86" t="str">
        <f t="shared" si="3"/>
        <v>NED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45103</v>
      </c>
      <c r="B37" s="86" t="str">
        <f t="shared" si="3"/>
        <v>PON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45104</v>
      </c>
      <c r="B38" s="86" t="str">
        <f t="shared" si="3"/>
        <v>UTO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45105</v>
      </c>
      <c r="B39" s="86" t="str">
        <f t="shared" si="3"/>
        <v>SRI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45106</v>
      </c>
      <c r="B40" s="86" t="str">
        <f t="shared" si="3"/>
        <v>ČET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ht="14.25" thickBot="1" x14ac:dyDescent="0.4">
      <c r="A41" s="103">
        <v>45107</v>
      </c>
      <c r="B41" s="104" t="str">
        <f t="shared" si="3"/>
        <v>PET</v>
      </c>
      <c r="C41" s="92">
        <v>0</v>
      </c>
      <c r="D41" s="93">
        <v>0</v>
      </c>
      <c r="E41" s="92">
        <v>0</v>
      </c>
      <c r="F41" s="93">
        <v>0</v>
      </c>
      <c r="G41" s="105">
        <f t="shared" si="4"/>
        <v>0</v>
      </c>
      <c r="H41" s="106">
        <f t="shared" si="5"/>
        <v>0</v>
      </c>
      <c r="I41" s="107">
        <f t="shared" si="6"/>
        <v>0</v>
      </c>
      <c r="J41" s="107">
        <f t="shared" si="7"/>
        <v>0</v>
      </c>
      <c r="K41" s="108">
        <f t="shared" si="0"/>
        <v>0</v>
      </c>
      <c r="L41" s="107">
        <f t="shared" si="1"/>
        <v>0</v>
      </c>
      <c r="M41" s="107">
        <v>0</v>
      </c>
      <c r="N41" s="107">
        <v>0</v>
      </c>
      <c r="O41" s="109">
        <v>0</v>
      </c>
      <c r="P41" s="110">
        <f t="shared" si="2"/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0</v>
      </c>
      <c r="V41" s="107">
        <v>0</v>
      </c>
      <c r="W41" s="107">
        <v>0</v>
      </c>
      <c r="X41" s="107">
        <v>0</v>
      </c>
      <c r="Y41" s="107">
        <v>0</v>
      </c>
      <c r="Z41" s="107">
        <v>0</v>
      </c>
      <c r="AA41" s="111">
        <v>0</v>
      </c>
      <c r="AB41" s="112">
        <f t="shared" si="8"/>
        <v>0</v>
      </c>
      <c r="AC41" s="117">
        <f t="shared" si="9"/>
        <v>1</v>
      </c>
      <c r="AD41" s="118">
        <f t="shared" si="10"/>
        <v>1</v>
      </c>
    </row>
    <row r="42" spans="1:30" x14ac:dyDescent="0.35">
      <c r="A42" s="172" t="s">
        <v>59</v>
      </c>
      <c r="B42" s="174"/>
      <c r="C42" s="34"/>
      <c r="D42" s="29"/>
      <c r="E42" s="34"/>
      <c r="F42" s="29"/>
      <c r="G42" s="115">
        <f t="shared" ref="G42:AD42" si="11">SUM(G12:G41)</f>
        <v>0</v>
      </c>
      <c r="H42" s="116">
        <f t="shared" si="11"/>
        <v>0</v>
      </c>
      <c r="I42" s="114">
        <f t="shared" si="11"/>
        <v>0</v>
      </c>
      <c r="J42" s="114">
        <f t="shared" si="11"/>
        <v>0</v>
      </c>
      <c r="K42" s="114">
        <f t="shared" si="11"/>
        <v>0</v>
      </c>
      <c r="L42" s="114">
        <f t="shared" si="11"/>
        <v>0</v>
      </c>
      <c r="M42" s="114">
        <f t="shared" si="11"/>
        <v>0</v>
      </c>
      <c r="N42" s="114">
        <f t="shared" si="11"/>
        <v>0</v>
      </c>
      <c r="O42" s="114">
        <f t="shared" si="11"/>
        <v>0</v>
      </c>
      <c r="P42" s="113">
        <f t="shared" si="11"/>
        <v>0.66666666666666663</v>
      </c>
      <c r="Q42" s="114">
        <f t="shared" si="11"/>
        <v>0</v>
      </c>
      <c r="R42" s="114">
        <f t="shared" si="11"/>
        <v>0</v>
      </c>
      <c r="S42" s="114">
        <f t="shared" si="11"/>
        <v>0</v>
      </c>
      <c r="T42" s="114">
        <f t="shared" si="11"/>
        <v>0</v>
      </c>
      <c r="U42" s="114">
        <f t="shared" si="11"/>
        <v>0</v>
      </c>
      <c r="V42" s="114">
        <f t="shared" si="11"/>
        <v>0</v>
      </c>
      <c r="W42" s="114">
        <f t="shared" si="11"/>
        <v>0</v>
      </c>
      <c r="X42" s="114">
        <f t="shared" si="11"/>
        <v>0</v>
      </c>
      <c r="Y42" s="114">
        <f t="shared" si="11"/>
        <v>0</v>
      </c>
      <c r="Z42" s="114">
        <f t="shared" si="11"/>
        <v>0</v>
      </c>
      <c r="AA42" s="114">
        <f t="shared" si="11"/>
        <v>0</v>
      </c>
      <c r="AB42" s="113">
        <f t="shared" si="11"/>
        <v>1.3333333333333335</v>
      </c>
      <c r="AC42" s="114">
        <f t="shared" si="11"/>
        <v>28</v>
      </c>
      <c r="AD42" s="119">
        <f t="shared" si="11"/>
        <v>30</v>
      </c>
    </row>
  </sheetData>
  <sheetProtection algorithmName="SHA-512" hashValue="g0hveBdxDeoCXGnORppnTE37CGK6j2yRe/qjm8IuaHW/rAvsGtQT7g8B1d2s/LPsDxERwYc7Oh1rvAapYyQ9GA==" saltValue="Z4cuNt4ZRHXbCiKy9RHCyA==" spinCount="100000" sheet="1" objects="1" scenarios="1"/>
  <protectedRanges>
    <protectedRange sqref="A3" name="Range4"/>
    <protectedRange sqref="P12:AA41" name="Range3"/>
    <protectedRange sqref="H12:O41" name="Range2_1"/>
    <protectedRange sqref="C12:F41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A42:B42"/>
    <mergeCell ref="V10:V11"/>
    <mergeCell ref="W10:W11"/>
    <mergeCell ref="X10:X11"/>
    <mergeCell ref="Y10:Y11"/>
  </mergeCells>
  <phoneticPr fontId="1" type="noConversion"/>
  <conditionalFormatting sqref="R42:AA42 AC42:AD42 C42 L42:O42 R12:Z41 H12:I42 L12:N41 P12:Q42 E12:E42 K12:K42 A12:C41">
    <cfRule type="expression" dxfId="148" priority="14" stopIfTrue="1">
      <formula>COUNTIF(blagdani,A12)&gt;0</formula>
    </cfRule>
    <cfRule type="expression" dxfId="147" priority="15" stopIfTrue="1">
      <formula>COUNTIF(B12,"NED")&gt;0</formula>
    </cfRule>
    <cfRule type="expression" dxfId="146" priority="16" stopIfTrue="1">
      <formula>COUNTIF(B12,"SUB")&gt;0</formula>
    </cfRule>
  </conditionalFormatting>
  <conditionalFormatting sqref="O12:O41">
    <cfRule type="expression" dxfId="145" priority="17" stopIfTrue="1">
      <formula>COUNTIF(blagdani,O12)&gt;0</formula>
    </cfRule>
    <cfRule type="expression" dxfId="144" priority="18" stopIfTrue="1">
      <formula>COUNTIF(#REF!,"NED")&gt;0</formula>
    </cfRule>
    <cfRule type="expression" dxfId="143" priority="19" stopIfTrue="1">
      <formula>COUNTIF(#REF!,"SUB")&gt;0</formula>
    </cfRule>
  </conditionalFormatting>
  <conditionalFormatting sqref="AA12:AA41 D12:D42 AB12:AB42">
    <cfRule type="expression" dxfId="142" priority="20" stopIfTrue="1">
      <formula>COUNTIF(blagdani,D12)&gt;0</formula>
    </cfRule>
    <cfRule type="expression" dxfId="141" priority="21" stopIfTrue="1">
      <formula>COUNTIF(G12,"NED")&gt;0</formula>
    </cfRule>
    <cfRule type="expression" dxfId="140" priority="22" stopIfTrue="1">
      <formula>COUNTIF(G12,"SUB")&gt;0</formula>
    </cfRule>
  </conditionalFormatting>
  <conditionalFormatting sqref="AC12:AC41 G12:G42 J12:J42">
    <cfRule type="expression" dxfId="139" priority="23" stopIfTrue="1">
      <formula>COUNTIF(blagdani,G12)&gt;0</formula>
    </cfRule>
    <cfRule type="expression" dxfId="138" priority="24" stopIfTrue="1">
      <formula>COUNTIF(I12,"NED")&gt;0</formula>
    </cfRule>
    <cfRule type="expression" dxfId="137" priority="25" stopIfTrue="1">
      <formula>COUNTIF(I12,"SUB")&gt;0</formula>
    </cfRule>
  </conditionalFormatting>
  <conditionalFormatting sqref="F12:F42">
    <cfRule type="expression" dxfId="136" priority="11" stopIfTrue="1">
      <formula>COUNTIF(blagdani,F12)&gt;0</formula>
    </cfRule>
    <cfRule type="expression" dxfId="135" priority="12" stopIfTrue="1">
      <formula>COUNTIF(J12,"NED")&gt;0</formula>
    </cfRule>
    <cfRule type="expression" dxfId="134" priority="13" stopIfTrue="1">
      <formula>COUNTIF(J12,"SUB")&gt;0</formula>
    </cfRule>
  </conditionalFormatting>
  <conditionalFormatting sqref="H12:AA41">
    <cfRule type="cellIs" dxfId="133" priority="1" stopIfTrue="1" operator="greaterThan">
      <formula>0</formula>
    </cfRule>
  </conditionalFormatting>
  <dataValidations count="2">
    <dataValidation type="time" allowBlank="1" showInputMessage="1" showErrorMessage="1" sqref="AB42:AD42 F42 D42 H12:AA42 E12:E42 C12:C42" xr:uid="{00000000-0002-0000-0600-000000000000}">
      <formula1>0</formula1>
      <formula2>0.999305555555556</formula2>
    </dataValidation>
    <dataValidation type="date" operator="lessThan" allowBlank="1" showInputMessage="1" showErrorMessage="1" sqref="D12:D41 F12:F41" xr:uid="{00000000-0002-0000-0600-000001000000}">
      <formula1>91313</formula1>
    </dataValidation>
  </dataValidations>
  <pageMargins left="0.18" right="0.2" top="0.17" bottom="0.21" header="0.16" footer="0.21"/>
  <pageSetup paperSize="9" scale="92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3"/>
  <sheetViews>
    <sheetView zoomScale="130" zoomScaleNormal="130" workbookViewId="0">
      <selection activeCell="M7" sqref="M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H43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I43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Q43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R43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srpanj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P43</f>
        <v>0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J43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45108</v>
      </c>
      <c r="B12" s="85" t="str">
        <f>UPPER(TEXT(A12,"DDD"))</f>
        <v>SUB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45109</v>
      </c>
      <c r="B13" s="86" t="str">
        <f t="shared" ref="B13:B42" si="3">UPPER(TEXT(A13,"DDD"))</f>
        <v>NED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45110</v>
      </c>
      <c r="B14" s="86" t="str">
        <f t="shared" si="3"/>
        <v>PON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45111</v>
      </c>
      <c r="B15" s="86" t="str">
        <f t="shared" si="3"/>
        <v>UTO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45112</v>
      </c>
      <c r="B16" s="86" t="str">
        <f t="shared" si="3"/>
        <v>SRI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f t="shared" si="2"/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45113</v>
      </c>
      <c r="B17" s="86" t="str">
        <f t="shared" si="3"/>
        <v>ČET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45114</v>
      </c>
      <c r="B18" s="86" t="str">
        <f t="shared" si="3"/>
        <v>PET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45115</v>
      </c>
      <c r="B19" s="86" t="str">
        <f t="shared" si="3"/>
        <v>SUB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45116</v>
      </c>
      <c r="B20" s="86" t="str">
        <f t="shared" si="3"/>
        <v>NED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45117</v>
      </c>
      <c r="B21" s="86" t="str">
        <f t="shared" si="3"/>
        <v>PON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45118</v>
      </c>
      <c r="B22" s="86" t="str">
        <f t="shared" si="3"/>
        <v>UTO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45119</v>
      </c>
      <c r="B23" s="86" t="str">
        <f t="shared" si="3"/>
        <v>SRI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45120</v>
      </c>
      <c r="B24" s="86" t="str">
        <f t="shared" si="3"/>
        <v>ČET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45121</v>
      </c>
      <c r="B25" s="86" t="str">
        <f t="shared" si="3"/>
        <v>PET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 t="shared" si="8"/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45122</v>
      </c>
      <c r="B26" s="86" t="str">
        <f t="shared" si="3"/>
        <v>SUB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 t="shared" si="8"/>
        <v>0</v>
      </c>
      <c r="AC26" s="39">
        <f t="shared" si="9"/>
        <v>1</v>
      </c>
      <c r="AD26" s="42">
        <f t="shared" si="10"/>
        <v>1</v>
      </c>
    </row>
    <row r="27" spans="1:30" x14ac:dyDescent="0.35">
      <c r="A27" s="27">
        <v>45123</v>
      </c>
      <c r="B27" s="86" t="str">
        <f t="shared" si="3"/>
        <v>NED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 t="shared" si="8"/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45124</v>
      </c>
      <c r="B28" s="86" t="str">
        <f t="shared" si="3"/>
        <v>PON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45125</v>
      </c>
      <c r="B29" s="86" t="str">
        <f t="shared" si="3"/>
        <v>UTO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45126</v>
      </c>
      <c r="B30" s="86" t="str">
        <f t="shared" si="3"/>
        <v>SRI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45127</v>
      </c>
      <c r="B31" s="86" t="str">
        <f t="shared" si="3"/>
        <v>ČET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45128</v>
      </c>
      <c r="B32" s="86" t="str">
        <f t="shared" si="3"/>
        <v>PET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45129</v>
      </c>
      <c r="B33" s="86" t="str">
        <f t="shared" si="3"/>
        <v>SUB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45130</v>
      </c>
      <c r="B34" s="86" t="str">
        <f t="shared" si="3"/>
        <v>NED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45131</v>
      </c>
      <c r="B35" s="86" t="str">
        <f t="shared" si="3"/>
        <v>PON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45132</v>
      </c>
      <c r="B36" s="86" t="str">
        <f t="shared" si="3"/>
        <v>UTO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45133</v>
      </c>
      <c r="B37" s="86" t="str">
        <f t="shared" si="3"/>
        <v>SRI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45134</v>
      </c>
      <c r="B38" s="86" t="str">
        <f t="shared" si="3"/>
        <v>ČET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45135</v>
      </c>
      <c r="B39" s="86" t="str">
        <f t="shared" si="3"/>
        <v>PET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45136</v>
      </c>
      <c r="B40" s="86" t="str">
        <f t="shared" si="3"/>
        <v>SUB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45137</v>
      </c>
      <c r="B41" s="86" t="str">
        <f t="shared" si="3"/>
        <v>NED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45138</v>
      </c>
      <c r="B42" s="87" t="str">
        <f t="shared" si="3"/>
        <v>PON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7" t="s">
        <v>59</v>
      </c>
      <c r="B43" s="174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</v>
      </c>
      <c r="AC43" s="29">
        <f>SUM(AC12:AC42)</f>
        <v>31</v>
      </c>
      <c r="AD43" s="44">
        <f>SUM(AD12:AD42)</f>
        <v>31</v>
      </c>
    </row>
  </sheetData>
  <sheetProtection algorithmName="SHA-512" hashValue="hDus+FVgOITBTMZfLVTOvOTNQOrDYh+WvT/GV4zyER5/7mIBW8BlV9pdsUTLqBt+MpwZD8Wya0+wR55n9bukzA==" saltValue="+DhFP0DFmth+h1IXZ0ehdQ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W7:Z7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O10:O11"/>
    <mergeCell ref="T10:T11"/>
    <mergeCell ref="U10:U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Z10:Z11"/>
    <mergeCell ref="AA10:AA11"/>
    <mergeCell ref="P10:P11"/>
    <mergeCell ref="Q10:Q11"/>
    <mergeCell ref="R10:R11"/>
    <mergeCell ref="S10:S11"/>
    <mergeCell ref="A43:B43"/>
    <mergeCell ref="V10:V11"/>
    <mergeCell ref="W10:W11"/>
    <mergeCell ref="X10:X11"/>
    <mergeCell ref="Y10:Y11"/>
  </mergeCells>
  <phoneticPr fontId="1" type="noConversion"/>
  <conditionalFormatting sqref="R12:Z42 R43:AA43 AC43:AD43 C43 L43:O43 I12:I43 L12:N42 P12:Q43 A12:C42">
    <cfRule type="expression" dxfId="132" priority="14" stopIfTrue="1">
      <formula>COUNTIF(blagdani,A12)&gt;0</formula>
    </cfRule>
    <cfRule type="expression" dxfId="131" priority="15" stopIfTrue="1">
      <formula>COUNTIF(B12,"NED")&gt;0</formula>
    </cfRule>
    <cfRule type="expression" dxfId="130" priority="16" stopIfTrue="1">
      <formula>COUNTIF(B12,"SUB")&gt;0</formula>
    </cfRule>
  </conditionalFormatting>
  <conditionalFormatting sqref="O12:O42">
    <cfRule type="expression" dxfId="129" priority="17" stopIfTrue="1">
      <formula>COUNTIF(blagdani,O12)&gt;0</formula>
    </cfRule>
    <cfRule type="expression" dxfId="128" priority="18" stopIfTrue="1">
      <formula>COUNTIF(#REF!,"NED")&gt;0</formula>
    </cfRule>
    <cfRule type="expression" dxfId="127" priority="19" stopIfTrue="1">
      <formula>COUNTIF(#REF!,"SUB")&gt;0</formula>
    </cfRule>
  </conditionalFormatting>
  <conditionalFormatting sqref="AA12:AA42 D12:D43 AB12:AB43">
    <cfRule type="expression" dxfId="126" priority="20" stopIfTrue="1">
      <formula>COUNTIF(blagdani,D12)&gt;0</formula>
    </cfRule>
    <cfRule type="expression" dxfId="125" priority="21" stopIfTrue="1">
      <formula>COUNTIF(G12,"NED")&gt;0</formula>
    </cfRule>
    <cfRule type="expression" dxfId="124" priority="22" stopIfTrue="1">
      <formula>COUNTIF(G12,"SUB")&gt;0</formula>
    </cfRule>
  </conditionalFormatting>
  <conditionalFormatting sqref="AC12:AC42 G12:G43 J12:J43">
    <cfRule type="expression" dxfId="123" priority="23" stopIfTrue="1">
      <formula>COUNTIF(blagdani,G12)&gt;0</formula>
    </cfRule>
    <cfRule type="expression" dxfId="122" priority="24" stopIfTrue="1">
      <formula>COUNTIF(I12,"NED")&gt;0</formula>
    </cfRule>
    <cfRule type="expression" dxfId="121" priority="25" stopIfTrue="1">
      <formula>COUNTIF(I12,"SUB")&gt;0</formula>
    </cfRule>
  </conditionalFormatting>
  <conditionalFormatting sqref="E12:E43">
    <cfRule type="expression" dxfId="120" priority="8" stopIfTrue="1">
      <formula>COUNTIF(blagdani,E12)&gt;0</formula>
    </cfRule>
    <cfRule type="expression" dxfId="119" priority="9" stopIfTrue="1">
      <formula>COUNTIF(F12,"NED")&gt;0</formula>
    </cfRule>
    <cfRule type="expression" dxfId="118" priority="10" stopIfTrue="1">
      <formula>COUNTIF(F12,"SUB")&gt;0</formula>
    </cfRule>
  </conditionalFormatting>
  <conditionalFormatting sqref="F12:F43">
    <cfRule type="expression" dxfId="117" priority="11" stopIfTrue="1">
      <formula>COUNTIF(blagdani,F12)&gt;0</formula>
    </cfRule>
    <cfRule type="expression" dxfId="116" priority="12" stopIfTrue="1">
      <formula>COUNTIF(J12,"NED")&gt;0</formula>
    </cfRule>
    <cfRule type="expression" dxfId="115" priority="13" stopIfTrue="1">
      <formula>COUNTIF(J12,"SUB")&gt;0</formula>
    </cfRule>
  </conditionalFormatting>
  <conditionalFormatting sqref="H12:H43">
    <cfRule type="expression" dxfId="114" priority="5" stopIfTrue="1">
      <formula>COUNTIF(blagdani,H12)&gt;0</formula>
    </cfRule>
    <cfRule type="expression" dxfId="113" priority="6" stopIfTrue="1">
      <formula>COUNTIF(I12,"NED")&gt;0</formula>
    </cfRule>
    <cfRule type="expression" dxfId="112" priority="7" stopIfTrue="1">
      <formula>COUNTIF(I12,"SUB")&gt;0</formula>
    </cfRule>
  </conditionalFormatting>
  <conditionalFormatting sqref="K12:K43">
    <cfRule type="expression" dxfId="111" priority="2" stopIfTrue="1">
      <formula>COUNTIF(blagdani,K12)&gt;0</formula>
    </cfRule>
    <cfRule type="expression" dxfId="110" priority="3" stopIfTrue="1">
      <formula>COUNTIF(L12,"NED")&gt;0</formula>
    </cfRule>
    <cfRule type="expression" dxfId="109" priority="4" stopIfTrue="1">
      <formula>COUNTIF(L12,"SUB")&gt;0</formula>
    </cfRule>
  </conditionalFormatting>
  <conditionalFormatting sqref="H12:AA42">
    <cfRule type="cellIs" dxfId="108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700-000000000000}">
      <formula1>0</formula1>
      <formula2>0.999305555555556</formula2>
    </dataValidation>
    <dataValidation type="date" operator="lessThan" allowBlank="1" showInputMessage="1" showErrorMessage="1" sqref="D12:D42 F12:F42" xr:uid="{00000000-0002-0000-07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3"/>
  <sheetViews>
    <sheetView zoomScale="130" zoomScaleNormal="130" workbookViewId="0">
      <selection activeCell="M7" sqref="M7"/>
    </sheetView>
  </sheetViews>
  <sheetFormatPr defaultRowHeight="13.5" x14ac:dyDescent="0.35"/>
  <cols>
    <col min="1" max="1" width="7.28515625" style="2" customWidth="1"/>
    <col min="2" max="2" width="3.85546875" style="2" customWidth="1"/>
    <col min="3" max="3" width="6.140625" style="3" customWidth="1"/>
    <col min="4" max="4" width="5.5703125" style="2" customWidth="1"/>
    <col min="5" max="5" width="6.140625" style="3" customWidth="1"/>
    <col min="6" max="6" width="5.5703125" style="2" customWidth="1"/>
    <col min="7" max="27" width="5.140625" style="2" customWidth="1"/>
    <col min="28" max="30" width="5.140625" style="30" customWidth="1"/>
    <col min="31" max="16384" width="9.140625" style="2"/>
  </cols>
  <sheetData>
    <row r="1" spans="1:31" x14ac:dyDescent="0.35">
      <c r="A1" s="172" t="s">
        <v>58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4"/>
      <c r="V1" s="187" t="s">
        <v>113</v>
      </c>
      <c r="W1" s="178" t="s">
        <v>60</v>
      </c>
      <c r="X1" s="178"/>
      <c r="Y1" s="178"/>
      <c r="Z1" s="178"/>
      <c r="AA1" s="168">
        <f>H43</f>
        <v>0</v>
      </c>
      <c r="AB1" s="168"/>
    </row>
    <row r="2" spans="1:31" x14ac:dyDescent="0.35">
      <c r="V2" s="188"/>
      <c r="W2" s="179" t="s">
        <v>16</v>
      </c>
      <c r="X2" s="179"/>
      <c r="Y2" s="179"/>
      <c r="Z2" s="179"/>
      <c r="AA2" s="169">
        <f>I43</f>
        <v>0</v>
      </c>
      <c r="AB2" s="169"/>
    </row>
    <row r="3" spans="1:31" ht="15" x14ac:dyDescent="0.35">
      <c r="A3" s="180" t="s">
        <v>49</v>
      </c>
      <c r="B3" s="181"/>
      <c r="C3" s="181"/>
      <c r="D3" s="190" t="str">
        <f>konstante!C5</f>
        <v>NAZIV PODUZEĆA</v>
      </c>
      <c r="E3" s="190"/>
      <c r="F3" s="190"/>
      <c r="G3" s="190"/>
      <c r="H3" s="190"/>
      <c r="I3" s="190"/>
      <c r="J3" s="190"/>
      <c r="K3" s="190"/>
      <c r="L3" s="191"/>
      <c r="M3" s="170" t="s">
        <v>53</v>
      </c>
      <c r="N3" s="171"/>
      <c r="O3" s="171"/>
      <c r="P3" s="175" t="str">
        <f>konstante!C11</f>
        <v>Ime Prezime</v>
      </c>
      <c r="Q3" s="175"/>
      <c r="R3" s="175"/>
      <c r="S3" s="175"/>
      <c r="T3" s="175"/>
      <c r="U3" s="175"/>
      <c r="V3" s="188"/>
      <c r="W3" s="179" t="s">
        <v>31</v>
      </c>
      <c r="X3" s="179"/>
      <c r="Y3" s="179"/>
      <c r="Z3" s="179"/>
      <c r="AA3" s="169">
        <f>Q43</f>
        <v>0</v>
      </c>
      <c r="AB3" s="169"/>
    </row>
    <row r="4" spans="1:31" x14ac:dyDescent="0.35">
      <c r="A4" s="182"/>
      <c r="B4" s="183"/>
      <c r="C4" s="183"/>
      <c r="D4" s="162">
        <f>konstante!C6</f>
        <v>11111111111</v>
      </c>
      <c r="E4" s="162"/>
      <c r="F4" s="162"/>
      <c r="G4" s="162"/>
      <c r="H4" s="162"/>
      <c r="I4" s="162"/>
      <c r="J4" s="162"/>
      <c r="K4" s="162"/>
      <c r="L4" s="163"/>
      <c r="M4" s="170" t="s">
        <v>54</v>
      </c>
      <c r="N4" s="171"/>
      <c r="O4" s="171"/>
      <c r="P4" s="152">
        <f>konstante!C12</f>
        <v>12345678911</v>
      </c>
      <c r="Q4" s="152"/>
      <c r="R4" s="152"/>
      <c r="S4" s="152"/>
      <c r="T4" s="152"/>
      <c r="U4" s="152"/>
      <c r="V4" s="188"/>
      <c r="W4" s="179" t="s">
        <v>32</v>
      </c>
      <c r="X4" s="179"/>
      <c r="Y4" s="179"/>
      <c r="Z4" s="179"/>
      <c r="AA4" s="169">
        <f>R43</f>
        <v>0</v>
      </c>
      <c r="AB4" s="169"/>
    </row>
    <row r="5" spans="1:31" x14ac:dyDescent="0.35">
      <c r="A5" s="182"/>
      <c r="B5" s="183"/>
      <c r="C5" s="183"/>
      <c r="D5" s="162" t="str">
        <f>konstante!C7</f>
        <v>Veličanska 1</v>
      </c>
      <c r="E5" s="162"/>
      <c r="F5" s="162"/>
      <c r="G5" s="162"/>
      <c r="H5" s="162"/>
      <c r="I5" s="162"/>
      <c r="J5" s="162"/>
      <c r="K5" s="162"/>
      <c r="L5" s="163"/>
      <c r="M5" s="170" t="s">
        <v>55</v>
      </c>
      <c r="N5" s="171"/>
      <c r="O5" s="171"/>
      <c r="P5" s="152" t="str">
        <f>TEXT(A12,"mmmm")</f>
        <v>kolovoz</v>
      </c>
      <c r="Q5" s="152"/>
      <c r="R5" s="152"/>
      <c r="S5" s="152"/>
      <c r="T5" s="152"/>
      <c r="U5" s="152"/>
      <c r="V5" s="188"/>
      <c r="W5" s="179" t="s">
        <v>33</v>
      </c>
      <c r="X5" s="179"/>
      <c r="Y5" s="179"/>
      <c r="Z5" s="179"/>
      <c r="AA5" s="169">
        <f>P43</f>
        <v>0.33333333333333331</v>
      </c>
      <c r="AB5" s="169"/>
    </row>
    <row r="6" spans="1:31" x14ac:dyDescent="0.35">
      <c r="A6" s="184"/>
      <c r="B6" s="185"/>
      <c r="C6" s="185"/>
      <c r="D6" s="164" t="str">
        <f>konstante!C8</f>
        <v>Osijek</v>
      </c>
      <c r="E6" s="164"/>
      <c r="F6" s="164"/>
      <c r="G6" s="164"/>
      <c r="H6" s="164"/>
      <c r="I6" s="164"/>
      <c r="J6" s="164"/>
      <c r="K6" s="164"/>
      <c r="L6" s="165"/>
      <c r="M6" s="153" t="s">
        <v>56</v>
      </c>
      <c r="N6" s="154"/>
      <c r="O6" s="154"/>
      <c r="P6" s="164" t="str">
        <f>TEXT(A12,"yyyy")</f>
        <v>2023</v>
      </c>
      <c r="Q6" s="164"/>
      <c r="R6" s="164"/>
      <c r="S6" s="164"/>
      <c r="T6" s="164"/>
      <c r="U6" s="164"/>
      <c r="V6" s="188"/>
      <c r="W6" s="179" t="s">
        <v>34</v>
      </c>
      <c r="X6" s="179"/>
      <c r="Y6" s="179"/>
      <c r="Z6" s="179"/>
      <c r="AA6" s="169">
        <f>J43</f>
        <v>0</v>
      </c>
      <c r="AB6" s="169"/>
    </row>
    <row r="7" spans="1:31" x14ac:dyDescent="0.35">
      <c r="V7" s="189"/>
      <c r="W7" s="164" t="s">
        <v>41</v>
      </c>
      <c r="X7" s="164"/>
      <c r="Y7" s="164"/>
      <c r="Z7" s="164"/>
      <c r="AA7" s="176">
        <f>SUM(AA1:AB6)</f>
        <v>0.33333333333333331</v>
      </c>
      <c r="AB7" s="176"/>
    </row>
    <row r="8" spans="1:31" x14ac:dyDescent="0.35">
      <c r="V8" s="97"/>
      <c r="W8" s="80"/>
      <c r="X8" s="80"/>
      <c r="Y8" s="80"/>
      <c r="Z8" s="80"/>
      <c r="AA8" s="98"/>
      <c r="AB8" s="81"/>
    </row>
    <row r="9" spans="1:31" ht="13.5" customHeight="1" thickBot="1" x14ac:dyDescent="0.4">
      <c r="A9" s="166" t="s">
        <v>35</v>
      </c>
      <c r="B9" s="186" t="s">
        <v>36</v>
      </c>
      <c r="C9" s="158" t="s">
        <v>28</v>
      </c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7" t="s">
        <v>42</v>
      </c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5" t="s">
        <v>43</v>
      </c>
      <c r="AC9" s="155" t="s">
        <v>44</v>
      </c>
      <c r="AD9" s="156" t="s">
        <v>41</v>
      </c>
    </row>
    <row r="10" spans="1:31" ht="13.5" customHeight="1" x14ac:dyDescent="0.35">
      <c r="A10" s="166"/>
      <c r="B10" s="186"/>
      <c r="C10" s="146" t="s">
        <v>105</v>
      </c>
      <c r="D10" s="148" t="s">
        <v>106</v>
      </c>
      <c r="E10" s="146" t="s">
        <v>107</v>
      </c>
      <c r="F10" s="148" t="s">
        <v>108</v>
      </c>
      <c r="G10" s="151" t="s">
        <v>109</v>
      </c>
      <c r="H10" s="150" t="s">
        <v>110</v>
      </c>
      <c r="I10" s="145" t="s">
        <v>29</v>
      </c>
      <c r="J10" s="145" t="s">
        <v>17</v>
      </c>
      <c r="K10" s="145" t="s">
        <v>111</v>
      </c>
      <c r="L10" s="145" t="s">
        <v>112</v>
      </c>
      <c r="M10" s="145" t="s">
        <v>45</v>
      </c>
      <c r="N10" s="145" t="s">
        <v>46</v>
      </c>
      <c r="O10" s="145" t="s">
        <v>27</v>
      </c>
      <c r="P10" s="161" t="s">
        <v>26</v>
      </c>
      <c r="Q10" s="145" t="s">
        <v>18</v>
      </c>
      <c r="R10" s="145" t="s">
        <v>19</v>
      </c>
      <c r="S10" s="145" t="s">
        <v>20</v>
      </c>
      <c r="T10" s="145" t="s">
        <v>25</v>
      </c>
      <c r="U10" s="145" t="s">
        <v>15</v>
      </c>
      <c r="V10" s="145" t="s">
        <v>21</v>
      </c>
      <c r="W10" s="145" t="s">
        <v>30</v>
      </c>
      <c r="X10" s="145" t="s">
        <v>48</v>
      </c>
      <c r="Y10" s="145" t="s">
        <v>22</v>
      </c>
      <c r="Z10" s="145" t="s">
        <v>23</v>
      </c>
      <c r="AA10" s="160" t="s">
        <v>47</v>
      </c>
      <c r="AB10" s="155"/>
      <c r="AC10" s="155"/>
      <c r="AD10" s="156"/>
    </row>
    <row r="11" spans="1:31" ht="23.25" customHeight="1" x14ac:dyDescent="0.35">
      <c r="A11" s="167"/>
      <c r="B11" s="186"/>
      <c r="C11" s="147"/>
      <c r="D11" s="149"/>
      <c r="E11" s="147"/>
      <c r="F11" s="149"/>
      <c r="G11" s="151"/>
      <c r="H11" s="150"/>
      <c r="I11" s="145"/>
      <c r="J11" s="145"/>
      <c r="K11" s="145"/>
      <c r="L11" s="145"/>
      <c r="M11" s="145"/>
      <c r="N11" s="145"/>
      <c r="O11" s="145"/>
      <c r="P11" s="161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60"/>
      <c r="AB11" s="155"/>
      <c r="AC11" s="155"/>
      <c r="AD11" s="156"/>
    </row>
    <row r="12" spans="1:31" x14ac:dyDescent="0.35">
      <c r="A12" s="26">
        <v>45139</v>
      </c>
      <c r="B12" s="85" t="str">
        <f>UPPER(TEXT(A12,"DDD"))</f>
        <v>UTO</v>
      </c>
      <c r="C12" s="88">
        <v>0</v>
      </c>
      <c r="D12" s="89">
        <v>0</v>
      </c>
      <c r="E12" s="88">
        <v>0</v>
      </c>
      <c r="F12" s="89">
        <v>0</v>
      </c>
      <c r="G12" s="94">
        <f>(IF((D12&gt;=C12),(D12-C12),("24:00"+0-C12+D12)))+(IF((F12&gt;=E12),(F12-E12),("24:00"+0-E12+F12)))</f>
        <v>0</v>
      </c>
      <c r="H12" s="99">
        <f>IF((G12&gt;="8:00"+0),("8:00"+0),(G12))</f>
        <v>0</v>
      </c>
      <c r="I12" s="12">
        <f>(IF((D12&gt;=C12),("00:00"+0),("24:00"+0-C12+D12)))+(IF((F12&gt;=E12),("00:00"+0),("24:00"+0-E12+F12)))</f>
        <v>0</v>
      </c>
      <c r="J12" s="12">
        <f>IF((G12&gt;="8:00"+0),(G12-"8:00"+0),("00:00"+0))</f>
        <v>0</v>
      </c>
      <c r="K12" s="12">
        <f t="shared" ref="K12:K42" si="0">IF(AND(COUNTIF(blagdani,A12)=0,WEEKDAY(A12)=1),G12,("00:00"+0))</f>
        <v>0</v>
      </c>
      <c r="L12" s="12">
        <f t="shared" ref="L12:L42" si="1">IF(COUNTIF(blagdani,A12),G12,("00:00"+0))</f>
        <v>0</v>
      </c>
      <c r="M12" s="12">
        <v>0</v>
      </c>
      <c r="N12" s="12">
        <v>0</v>
      </c>
      <c r="O12" s="14">
        <v>0</v>
      </c>
      <c r="P12" s="20">
        <f t="shared" ref="P12:P42" si="2">IF(AND(COUNTIF(blagdani,A12),G12="0:00"+0),("08:00"+0),("00:00"+0))</f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31">
        <v>0</v>
      </c>
      <c r="AB12" s="35">
        <f>IF(((SUM(P12:AA12)+G12)&lt;&gt;"00:00"+0),("24:00"+0-(SUM(P12:AA12)+G12)),"0:00"+0)</f>
        <v>0</v>
      </c>
      <c r="AC12" s="38">
        <f>IF(((SUM(P12:AA12)+G12)&lt;&gt;"00:00"+0),"0:00"+0,"24:00"+0)</f>
        <v>1</v>
      </c>
      <c r="AD12" s="41">
        <f>SUM(P12:AC12)+G12</f>
        <v>1</v>
      </c>
      <c r="AE12" s="3"/>
    </row>
    <row r="13" spans="1:31" x14ac:dyDescent="0.35">
      <c r="A13" s="27">
        <v>45140</v>
      </c>
      <c r="B13" s="86" t="str">
        <f t="shared" ref="B13:B42" si="3">UPPER(TEXT(A13,"DDD"))</f>
        <v>SRI</v>
      </c>
      <c r="C13" s="90">
        <v>0</v>
      </c>
      <c r="D13" s="91">
        <v>0</v>
      </c>
      <c r="E13" s="90">
        <v>0</v>
      </c>
      <c r="F13" s="91">
        <v>0</v>
      </c>
      <c r="G13" s="95">
        <f>(IF((D13&gt;=C13),(D13-C13),("24:00"+0-C13+D13)))+(IF((F13&gt;=E13),(F13-E13),("24:00"+0-E13+F13)))</f>
        <v>0</v>
      </c>
      <c r="H13" s="100">
        <f>IF((G13&gt;="8:00"+0),("8:00"+0),(G13))</f>
        <v>0</v>
      </c>
      <c r="I13" s="13">
        <f>(IF((D13&gt;=C13),("00:00"+0),("24:00"+0-C13+D13)))+(IF((F13&gt;=E13),("00:00"+0),("24:00"+0-E13+F13)))</f>
        <v>0</v>
      </c>
      <c r="J13" s="13">
        <f>IF((G13&gt;="8:00"+0),(G13-"8:00"+0),("00:00"+0))</f>
        <v>0</v>
      </c>
      <c r="K13" s="12">
        <f t="shared" si="0"/>
        <v>0</v>
      </c>
      <c r="L13" s="13">
        <f t="shared" si="1"/>
        <v>0</v>
      </c>
      <c r="M13" s="13">
        <v>0</v>
      </c>
      <c r="N13" s="13">
        <v>0</v>
      </c>
      <c r="O13" s="16">
        <v>0</v>
      </c>
      <c r="P13" s="15">
        <f t="shared" si="2"/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32">
        <v>0</v>
      </c>
      <c r="AB13" s="36">
        <f>IF(((SUM(P13:AA13)+G13)&lt;&gt;"00:00"+0),("24:00"+0-(SUM(P13:AA13)+G13)),"0:00"+0)</f>
        <v>0</v>
      </c>
      <c r="AC13" s="39">
        <f>IF(((SUM(P13:AA13)+G13)&lt;&gt;"00:00"+0),"0:00"+0,"24:00"+0)</f>
        <v>1</v>
      </c>
      <c r="AD13" s="42">
        <f>SUM(P13:AC13)+G13</f>
        <v>1</v>
      </c>
    </row>
    <row r="14" spans="1:31" x14ac:dyDescent="0.35">
      <c r="A14" s="27">
        <v>45141</v>
      </c>
      <c r="B14" s="86" t="str">
        <f t="shared" si="3"/>
        <v>ČET</v>
      </c>
      <c r="C14" s="90">
        <v>0</v>
      </c>
      <c r="D14" s="91">
        <v>0</v>
      </c>
      <c r="E14" s="90">
        <v>0</v>
      </c>
      <c r="F14" s="91">
        <v>0</v>
      </c>
      <c r="G14" s="95">
        <f t="shared" ref="G14:G42" si="4">(IF((D14&gt;=C14),(D14-C14),("24:00"+0-C14+D14)))+(IF((F14&gt;=E14),(F14-E14),("24:00"+0-E14+F14)))</f>
        <v>0</v>
      </c>
      <c r="H14" s="100">
        <f t="shared" ref="H14:H42" si="5">IF((G14&gt;="8:00"+0),("8:00"+0),(G14))</f>
        <v>0</v>
      </c>
      <c r="I14" s="13">
        <f t="shared" ref="I14:I42" si="6">(IF((D14&gt;=C14),("00:00"+0),("24:00"+0-C14+D14)))+(IF((F14&gt;=E14),("00:00"+0),("24:00"+0-E14+F14)))</f>
        <v>0</v>
      </c>
      <c r="J14" s="13">
        <f t="shared" ref="J14:J42" si="7">IF((G14&gt;="8:00"+0),(G14-"8:00"+0),("00:00"+0))</f>
        <v>0</v>
      </c>
      <c r="K14" s="12">
        <f t="shared" si="0"/>
        <v>0</v>
      </c>
      <c r="L14" s="13">
        <f t="shared" si="1"/>
        <v>0</v>
      </c>
      <c r="M14" s="13">
        <v>0</v>
      </c>
      <c r="N14" s="13">
        <v>0</v>
      </c>
      <c r="O14" s="16">
        <v>0</v>
      </c>
      <c r="P14" s="15">
        <f t="shared" si="2"/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32">
        <v>0</v>
      </c>
      <c r="AB14" s="36">
        <f t="shared" ref="AB14:AB42" si="8">IF(((SUM(P14:AA14)+G14)&lt;&gt;"00:00"+0),("24:00"+0-(SUM(P14:AA14)+G14)),"0:00"+0)</f>
        <v>0</v>
      </c>
      <c r="AC14" s="39">
        <f t="shared" ref="AC14:AC42" si="9">IF(((SUM(P14:AA14)+G14)&lt;&gt;"00:00"+0),"0:00"+0,"24:00"+0)</f>
        <v>1</v>
      </c>
      <c r="AD14" s="42">
        <f t="shared" ref="AD14:AD42" si="10">SUM(P14:AC14)+G14</f>
        <v>1</v>
      </c>
    </row>
    <row r="15" spans="1:31" x14ac:dyDescent="0.35">
      <c r="A15" s="27">
        <v>45142</v>
      </c>
      <c r="B15" s="86" t="str">
        <f t="shared" si="3"/>
        <v>PET</v>
      </c>
      <c r="C15" s="90">
        <v>0</v>
      </c>
      <c r="D15" s="91">
        <v>0</v>
      </c>
      <c r="E15" s="90">
        <v>0</v>
      </c>
      <c r="F15" s="91">
        <v>0</v>
      </c>
      <c r="G15" s="95">
        <f t="shared" si="4"/>
        <v>0</v>
      </c>
      <c r="H15" s="100">
        <f t="shared" si="5"/>
        <v>0</v>
      </c>
      <c r="I15" s="13">
        <f t="shared" si="6"/>
        <v>0</v>
      </c>
      <c r="J15" s="13">
        <f t="shared" si="7"/>
        <v>0</v>
      </c>
      <c r="K15" s="12">
        <f t="shared" si="0"/>
        <v>0</v>
      </c>
      <c r="L15" s="13">
        <f t="shared" si="1"/>
        <v>0</v>
      </c>
      <c r="M15" s="13">
        <v>0</v>
      </c>
      <c r="N15" s="13">
        <v>0</v>
      </c>
      <c r="O15" s="16">
        <v>0</v>
      </c>
      <c r="P15" s="15">
        <f t="shared" si="2"/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32">
        <v>0</v>
      </c>
      <c r="AB15" s="36">
        <f t="shared" si="8"/>
        <v>0</v>
      </c>
      <c r="AC15" s="39">
        <f t="shared" si="9"/>
        <v>1</v>
      </c>
      <c r="AD15" s="42">
        <f t="shared" si="10"/>
        <v>1</v>
      </c>
    </row>
    <row r="16" spans="1:31" x14ac:dyDescent="0.35">
      <c r="A16" s="27">
        <v>45143</v>
      </c>
      <c r="B16" s="86" t="str">
        <f t="shared" si="3"/>
        <v>SUB</v>
      </c>
      <c r="C16" s="90">
        <v>0</v>
      </c>
      <c r="D16" s="91">
        <v>0</v>
      </c>
      <c r="E16" s="90">
        <v>0</v>
      </c>
      <c r="F16" s="91">
        <v>0</v>
      </c>
      <c r="G16" s="95">
        <f t="shared" si="4"/>
        <v>0</v>
      </c>
      <c r="H16" s="100">
        <f t="shared" si="5"/>
        <v>0</v>
      </c>
      <c r="I16" s="13">
        <f t="shared" si="6"/>
        <v>0</v>
      </c>
      <c r="J16" s="13">
        <f t="shared" si="7"/>
        <v>0</v>
      </c>
      <c r="K16" s="12">
        <f t="shared" si="0"/>
        <v>0</v>
      </c>
      <c r="L16" s="13">
        <f t="shared" si="1"/>
        <v>0</v>
      </c>
      <c r="M16" s="13">
        <v>0</v>
      </c>
      <c r="N16" s="13">
        <v>0</v>
      </c>
      <c r="O16" s="16">
        <v>0</v>
      </c>
      <c r="P16" s="15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32">
        <v>0</v>
      </c>
      <c r="AB16" s="36">
        <f t="shared" si="8"/>
        <v>0</v>
      </c>
      <c r="AC16" s="39">
        <f t="shared" si="9"/>
        <v>1</v>
      </c>
      <c r="AD16" s="42">
        <f t="shared" si="10"/>
        <v>1</v>
      </c>
    </row>
    <row r="17" spans="1:30" x14ac:dyDescent="0.35">
      <c r="A17" s="27">
        <v>45144</v>
      </c>
      <c r="B17" s="86" t="str">
        <f t="shared" si="3"/>
        <v>NED</v>
      </c>
      <c r="C17" s="90">
        <v>0</v>
      </c>
      <c r="D17" s="91">
        <v>0</v>
      </c>
      <c r="E17" s="90">
        <v>0</v>
      </c>
      <c r="F17" s="91">
        <v>0</v>
      </c>
      <c r="G17" s="95">
        <f t="shared" si="4"/>
        <v>0</v>
      </c>
      <c r="H17" s="100">
        <f t="shared" si="5"/>
        <v>0</v>
      </c>
      <c r="I17" s="13">
        <f t="shared" si="6"/>
        <v>0</v>
      </c>
      <c r="J17" s="13">
        <f t="shared" si="7"/>
        <v>0</v>
      </c>
      <c r="K17" s="12">
        <f t="shared" si="0"/>
        <v>0</v>
      </c>
      <c r="L17" s="13">
        <f t="shared" si="1"/>
        <v>0</v>
      </c>
      <c r="M17" s="13">
        <v>0</v>
      </c>
      <c r="N17" s="13">
        <v>0</v>
      </c>
      <c r="O17" s="16">
        <v>0</v>
      </c>
      <c r="P17" s="15">
        <f t="shared" si="2"/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32">
        <v>0</v>
      </c>
      <c r="AB17" s="36">
        <f t="shared" si="8"/>
        <v>0</v>
      </c>
      <c r="AC17" s="39">
        <f t="shared" si="9"/>
        <v>1</v>
      </c>
      <c r="AD17" s="42">
        <f t="shared" si="10"/>
        <v>1</v>
      </c>
    </row>
    <row r="18" spans="1:30" x14ac:dyDescent="0.35">
      <c r="A18" s="27">
        <v>45145</v>
      </c>
      <c r="B18" s="86" t="str">
        <f t="shared" si="3"/>
        <v>PON</v>
      </c>
      <c r="C18" s="90">
        <v>0</v>
      </c>
      <c r="D18" s="91">
        <v>0</v>
      </c>
      <c r="E18" s="90">
        <v>0</v>
      </c>
      <c r="F18" s="91">
        <v>0</v>
      </c>
      <c r="G18" s="95">
        <f t="shared" si="4"/>
        <v>0</v>
      </c>
      <c r="H18" s="100">
        <f t="shared" si="5"/>
        <v>0</v>
      </c>
      <c r="I18" s="13">
        <f t="shared" si="6"/>
        <v>0</v>
      </c>
      <c r="J18" s="13">
        <f t="shared" si="7"/>
        <v>0</v>
      </c>
      <c r="K18" s="12">
        <f t="shared" si="0"/>
        <v>0</v>
      </c>
      <c r="L18" s="13">
        <f t="shared" si="1"/>
        <v>0</v>
      </c>
      <c r="M18" s="13">
        <v>0</v>
      </c>
      <c r="N18" s="13">
        <v>0</v>
      </c>
      <c r="O18" s="16">
        <v>0</v>
      </c>
      <c r="P18" s="15">
        <f t="shared" si="2"/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32">
        <v>0</v>
      </c>
      <c r="AB18" s="36">
        <f t="shared" si="8"/>
        <v>0</v>
      </c>
      <c r="AC18" s="39">
        <f t="shared" si="9"/>
        <v>1</v>
      </c>
      <c r="AD18" s="42">
        <f t="shared" si="10"/>
        <v>1</v>
      </c>
    </row>
    <row r="19" spans="1:30" x14ac:dyDescent="0.35">
      <c r="A19" s="27">
        <v>45146</v>
      </c>
      <c r="B19" s="86" t="str">
        <f t="shared" si="3"/>
        <v>UTO</v>
      </c>
      <c r="C19" s="90">
        <v>0</v>
      </c>
      <c r="D19" s="91">
        <v>0</v>
      </c>
      <c r="E19" s="90">
        <v>0</v>
      </c>
      <c r="F19" s="91">
        <v>0</v>
      </c>
      <c r="G19" s="95">
        <f t="shared" si="4"/>
        <v>0</v>
      </c>
      <c r="H19" s="100">
        <f t="shared" si="5"/>
        <v>0</v>
      </c>
      <c r="I19" s="13">
        <f t="shared" si="6"/>
        <v>0</v>
      </c>
      <c r="J19" s="13">
        <f t="shared" si="7"/>
        <v>0</v>
      </c>
      <c r="K19" s="12">
        <f t="shared" si="0"/>
        <v>0</v>
      </c>
      <c r="L19" s="13">
        <f t="shared" si="1"/>
        <v>0</v>
      </c>
      <c r="M19" s="13">
        <v>0</v>
      </c>
      <c r="N19" s="13">
        <v>0</v>
      </c>
      <c r="O19" s="16">
        <v>0</v>
      </c>
      <c r="P19" s="15">
        <f t="shared" si="2"/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32">
        <v>0</v>
      </c>
      <c r="AB19" s="36">
        <f t="shared" si="8"/>
        <v>0</v>
      </c>
      <c r="AC19" s="39">
        <f t="shared" si="9"/>
        <v>1</v>
      </c>
      <c r="AD19" s="42">
        <f t="shared" si="10"/>
        <v>1</v>
      </c>
    </row>
    <row r="20" spans="1:30" x14ac:dyDescent="0.35">
      <c r="A20" s="27">
        <v>45147</v>
      </c>
      <c r="B20" s="86" t="str">
        <f t="shared" si="3"/>
        <v>SRI</v>
      </c>
      <c r="C20" s="90">
        <v>0</v>
      </c>
      <c r="D20" s="91">
        <v>0</v>
      </c>
      <c r="E20" s="90">
        <v>0</v>
      </c>
      <c r="F20" s="91">
        <v>0</v>
      </c>
      <c r="G20" s="95">
        <f t="shared" si="4"/>
        <v>0</v>
      </c>
      <c r="H20" s="100">
        <f t="shared" si="5"/>
        <v>0</v>
      </c>
      <c r="I20" s="13">
        <f t="shared" si="6"/>
        <v>0</v>
      </c>
      <c r="J20" s="13">
        <f t="shared" si="7"/>
        <v>0</v>
      </c>
      <c r="K20" s="12">
        <f t="shared" si="0"/>
        <v>0</v>
      </c>
      <c r="L20" s="13">
        <f t="shared" si="1"/>
        <v>0</v>
      </c>
      <c r="M20" s="13">
        <v>0</v>
      </c>
      <c r="N20" s="13">
        <v>0</v>
      </c>
      <c r="O20" s="16">
        <v>0</v>
      </c>
      <c r="P20" s="15">
        <f t="shared" si="2"/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32">
        <v>0</v>
      </c>
      <c r="AB20" s="36">
        <f t="shared" si="8"/>
        <v>0</v>
      </c>
      <c r="AC20" s="39">
        <f t="shared" si="9"/>
        <v>1</v>
      </c>
      <c r="AD20" s="42">
        <f t="shared" si="10"/>
        <v>1</v>
      </c>
    </row>
    <row r="21" spans="1:30" x14ac:dyDescent="0.35">
      <c r="A21" s="27">
        <v>45148</v>
      </c>
      <c r="B21" s="86" t="str">
        <f t="shared" si="3"/>
        <v>ČET</v>
      </c>
      <c r="C21" s="90">
        <v>0</v>
      </c>
      <c r="D21" s="91">
        <v>0</v>
      </c>
      <c r="E21" s="90">
        <v>0</v>
      </c>
      <c r="F21" s="91">
        <v>0</v>
      </c>
      <c r="G21" s="95">
        <f t="shared" si="4"/>
        <v>0</v>
      </c>
      <c r="H21" s="100">
        <f t="shared" si="5"/>
        <v>0</v>
      </c>
      <c r="I21" s="13">
        <f t="shared" si="6"/>
        <v>0</v>
      </c>
      <c r="J21" s="13">
        <f t="shared" si="7"/>
        <v>0</v>
      </c>
      <c r="K21" s="12">
        <f t="shared" si="0"/>
        <v>0</v>
      </c>
      <c r="L21" s="13">
        <f t="shared" si="1"/>
        <v>0</v>
      </c>
      <c r="M21" s="13">
        <v>0</v>
      </c>
      <c r="N21" s="13">
        <v>0</v>
      </c>
      <c r="O21" s="16">
        <v>0</v>
      </c>
      <c r="P21" s="15">
        <f t="shared" si="2"/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32">
        <v>0</v>
      </c>
      <c r="AB21" s="36">
        <f t="shared" si="8"/>
        <v>0</v>
      </c>
      <c r="AC21" s="39">
        <f t="shared" si="9"/>
        <v>1</v>
      </c>
      <c r="AD21" s="42">
        <f t="shared" si="10"/>
        <v>1</v>
      </c>
    </row>
    <row r="22" spans="1:30" x14ac:dyDescent="0.35">
      <c r="A22" s="27">
        <v>45149</v>
      </c>
      <c r="B22" s="86" t="str">
        <f t="shared" si="3"/>
        <v>PET</v>
      </c>
      <c r="C22" s="90">
        <v>0</v>
      </c>
      <c r="D22" s="91">
        <v>0</v>
      </c>
      <c r="E22" s="90">
        <v>0</v>
      </c>
      <c r="F22" s="91">
        <v>0</v>
      </c>
      <c r="G22" s="95">
        <f t="shared" si="4"/>
        <v>0</v>
      </c>
      <c r="H22" s="100">
        <f t="shared" si="5"/>
        <v>0</v>
      </c>
      <c r="I22" s="13">
        <f t="shared" si="6"/>
        <v>0</v>
      </c>
      <c r="J22" s="13">
        <f t="shared" si="7"/>
        <v>0</v>
      </c>
      <c r="K22" s="12">
        <f t="shared" si="0"/>
        <v>0</v>
      </c>
      <c r="L22" s="13">
        <f t="shared" si="1"/>
        <v>0</v>
      </c>
      <c r="M22" s="13">
        <v>0</v>
      </c>
      <c r="N22" s="13">
        <v>0</v>
      </c>
      <c r="O22" s="16">
        <v>0</v>
      </c>
      <c r="P22" s="15">
        <f t="shared" si="2"/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32">
        <v>0</v>
      </c>
      <c r="AB22" s="36">
        <f t="shared" si="8"/>
        <v>0</v>
      </c>
      <c r="AC22" s="39">
        <f t="shared" si="9"/>
        <v>1</v>
      </c>
      <c r="AD22" s="42">
        <f t="shared" si="10"/>
        <v>1</v>
      </c>
    </row>
    <row r="23" spans="1:30" x14ac:dyDescent="0.35">
      <c r="A23" s="27">
        <v>45150</v>
      </c>
      <c r="B23" s="86" t="str">
        <f t="shared" si="3"/>
        <v>SUB</v>
      </c>
      <c r="C23" s="90">
        <v>0</v>
      </c>
      <c r="D23" s="91">
        <v>0</v>
      </c>
      <c r="E23" s="90">
        <v>0</v>
      </c>
      <c r="F23" s="91">
        <v>0</v>
      </c>
      <c r="G23" s="95">
        <f t="shared" si="4"/>
        <v>0</v>
      </c>
      <c r="H23" s="100">
        <f t="shared" si="5"/>
        <v>0</v>
      </c>
      <c r="I23" s="13">
        <f t="shared" si="6"/>
        <v>0</v>
      </c>
      <c r="J23" s="13">
        <f t="shared" si="7"/>
        <v>0</v>
      </c>
      <c r="K23" s="12">
        <f t="shared" si="0"/>
        <v>0</v>
      </c>
      <c r="L23" s="13">
        <f t="shared" si="1"/>
        <v>0</v>
      </c>
      <c r="M23" s="13">
        <v>0</v>
      </c>
      <c r="N23" s="13">
        <v>0</v>
      </c>
      <c r="O23" s="16">
        <v>0</v>
      </c>
      <c r="P23" s="15">
        <f t="shared" si="2"/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32">
        <v>0</v>
      </c>
      <c r="AB23" s="36">
        <f t="shared" si="8"/>
        <v>0</v>
      </c>
      <c r="AC23" s="39">
        <f t="shared" si="9"/>
        <v>1</v>
      </c>
      <c r="AD23" s="42">
        <f t="shared" si="10"/>
        <v>1</v>
      </c>
    </row>
    <row r="24" spans="1:30" x14ac:dyDescent="0.35">
      <c r="A24" s="27">
        <v>45151</v>
      </c>
      <c r="B24" s="86" t="str">
        <f t="shared" si="3"/>
        <v>NED</v>
      </c>
      <c r="C24" s="90">
        <v>0</v>
      </c>
      <c r="D24" s="91">
        <v>0</v>
      </c>
      <c r="E24" s="90">
        <v>0</v>
      </c>
      <c r="F24" s="91">
        <v>0</v>
      </c>
      <c r="G24" s="95">
        <f t="shared" si="4"/>
        <v>0</v>
      </c>
      <c r="H24" s="100">
        <f t="shared" si="5"/>
        <v>0</v>
      </c>
      <c r="I24" s="13">
        <f t="shared" si="6"/>
        <v>0</v>
      </c>
      <c r="J24" s="13">
        <f t="shared" si="7"/>
        <v>0</v>
      </c>
      <c r="K24" s="12">
        <f t="shared" si="0"/>
        <v>0</v>
      </c>
      <c r="L24" s="13">
        <f t="shared" si="1"/>
        <v>0</v>
      </c>
      <c r="M24" s="13">
        <v>0</v>
      </c>
      <c r="N24" s="13">
        <v>0</v>
      </c>
      <c r="O24" s="16">
        <v>0</v>
      </c>
      <c r="P24" s="15">
        <f t="shared" si="2"/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32">
        <v>0</v>
      </c>
      <c r="AB24" s="36">
        <f t="shared" si="8"/>
        <v>0</v>
      </c>
      <c r="AC24" s="39">
        <f t="shared" si="9"/>
        <v>1</v>
      </c>
      <c r="AD24" s="42">
        <f t="shared" si="10"/>
        <v>1</v>
      </c>
    </row>
    <row r="25" spans="1:30" x14ac:dyDescent="0.35">
      <c r="A25" s="27">
        <v>45152</v>
      </c>
      <c r="B25" s="86" t="str">
        <f t="shared" si="3"/>
        <v>PON</v>
      </c>
      <c r="C25" s="90">
        <v>0</v>
      </c>
      <c r="D25" s="91">
        <v>0</v>
      </c>
      <c r="E25" s="90">
        <v>0</v>
      </c>
      <c r="F25" s="91">
        <v>0</v>
      </c>
      <c r="G25" s="95">
        <f t="shared" si="4"/>
        <v>0</v>
      </c>
      <c r="H25" s="100">
        <f t="shared" si="5"/>
        <v>0</v>
      </c>
      <c r="I25" s="13">
        <f t="shared" si="6"/>
        <v>0</v>
      </c>
      <c r="J25" s="13">
        <f t="shared" si="7"/>
        <v>0</v>
      </c>
      <c r="K25" s="12">
        <f t="shared" si="0"/>
        <v>0</v>
      </c>
      <c r="L25" s="13">
        <f t="shared" si="1"/>
        <v>0</v>
      </c>
      <c r="M25" s="13">
        <v>0</v>
      </c>
      <c r="N25" s="13">
        <v>0</v>
      </c>
      <c r="O25" s="16">
        <v>0</v>
      </c>
      <c r="P25" s="15">
        <f t="shared" si="2"/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32">
        <v>0</v>
      </c>
      <c r="AB25" s="36">
        <f>IF(((SUM(P25:AA25)+G25)&lt;&gt;"00:00"+0),("24:00"+0-(SUM(P25:AA25)+G25)),"0:00"+0)</f>
        <v>0</v>
      </c>
      <c r="AC25" s="39">
        <f t="shared" si="9"/>
        <v>1</v>
      </c>
      <c r="AD25" s="42">
        <f t="shared" si="10"/>
        <v>1</v>
      </c>
    </row>
    <row r="26" spans="1:30" x14ac:dyDescent="0.35">
      <c r="A26" s="27">
        <v>45153</v>
      </c>
      <c r="B26" s="86" t="str">
        <f t="shared" si="3"/>
        <v>UTO</v>
      </c>
      <c r="C26" s="90">
        <v>0</v>
      </c>
      <c r="D26" s="91">
        <v>0</v>
      </c>
      <c r="E26" s="90">
        <v>0</v>
      </c>
      <c r="F26" s="91">
        <v>0</v>
      </c>
      <c r="G26" s="95">
        <f t="shared" si="4"/>
        <v>0</v>
      </c>
      <c r="H26" s="100">
        <f t="shared" si="5"/>
        <v>0</v>
      </c>
      <c r="I26" s="13">
        <f t="shared" si="6"/>
        <v>0</v>
      </c>
      <c r="J26" s="13">
        <f t="shared" si="7"/>
        <v>0</v>
      </c>
      <c r="K26" s="12">
        <f t="shared" si="0"/>
        <v>0</v>
      </c>
      <c r="L26" s="13">
        <f t="shared" si="1"/>
        <v>0</v>
      </c>
      <c r="M26" s="13">
        <v>0</v>
      </c>
      <c r="N26" s="13">
        <v>0</v>
      </c>
      <c r="O26" s="16">
        <v>0</v>
      </c>
      <c r="P26" s="15">
        <f t="shared" si="2"/>
        <v>0.33333333333333331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32">
        <v>0</v>
      </c>
      <c r="AB26" s="36">
        <f>IF(((SUM(P26:AA26)+G26)&lt;&gt;"00:00"+0),("24:00"+0-(SUM(P26:AA26)+G26)),"0:00"+0)</f>
        <v>0.66666666666666674</v>
      </c>
      <c r="AC26" s="39">
        <f>IF(((SUM(P26:AA26)+G26)&lt;&gt;"00:00"+0),"0:00"+0,"24:00"+0)</f>
        <v>0</v>
      </c>
      <c r="AD26" s="42">
        <f t="shared" si="10"/>
        <v>1</v>
      </c>
    </row>
    <row r="27" spans="1:30" x14ac:dyDescent="0.35">
      <c r="A27" s="27">
        <v>45154</v>
      </c>
      <c r="B27" s="86" t="str">
        <f t="shared" si="3"/>
        <v>SRI</v>
      </c>
      <c r="C27" s="90">
        <v>0</v>
      </c>
      <c r="D27" s="91">
        <v>0</v>
      </c>
      <c r="E27" s="90">
        <v>0</v>
      </c>
      <c r="F27" s="91">
        <v>0</v>
      </c>
      <c r="G27" s="95">
        <f t="shared" si="4"/>
        <v>0</v>
      </c>
      <c r="H27" s="100">
        <f t="shared" si="5"/>
        <v>0</v>
      </c>
      <c r="I27" s="13">
        <f t="shared" si="6"/>
        <v>0</v>
      </c>
      <c r="J27" s="13">
        <f t="shared" si="7"/>
        <v>0</v>
      </c>
      <c r="K27" s="12">
        <f t="shared" si="0"/>
        <v>0</v>
      </c>
      <c r="L27" s="13">
        <f t="shared" si="1"/>
        <v>0</v>
      </c>
      <c r="M27" s="13">
        <v>0</v>
      </c>
      <c r="N27" s="13">
        <v>0</v>
      </c>
      <c r="O27" s="16">
        <v>0</v>
      </c>
      <c r="P27" s="15">
        <f t="shared" si="2"/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32">
        <v>0</v>
      </c>
      <c r="AB27" s="36">
        <f>IF(((SUM(P27:AA27)+G27)&lt;&gt;"00:00"+0),("24:00"+0-(SUM(P27:AA27)+G27)),"0:00"+0)</f>
        <v>0</v>
      </c>
      <c r="AC27" s="39">
        <f t="shared" si="9"/>
        <v>1</v>
      </c>
      <c r="AD27" s="42">
        <f t="shared" si="10"/>
        <v>1</v>
      </c>
    </row>
    <row r="28" spans="1:30" x14ac:dyDescent="0.35">
      <c r="A28" s="27">
        <v>45155</v>
      </c>
      <c r="B28" s="86" t="str">
        <f t="shared" si="3"/>
        <v>ČET</v>
      </c>
      <c r="C28" s="90">
        <v>0</v>
      </c>
      <c r="D28" s="91">
        <v>0</v>
      </c>
      <c r="E28" s="90">
        <v>0</v>
      </c>
      <c r="F28" s="91">
        <v>0</v>
      </c>
      <c r="G28" s="95">
        <f t="shared" si="4"/>
        <v>0</v>
      </c>
      <c r="H28" s="100">
        <f t="shared" si="5"/>
        <v>0</v>
      </c>
      <c r="I28" s="13">
        <f t="shared" si="6"/>
        <v>0</v>
      </c>
      <c r="J28" s="13">
        <f t="shared" si="7"/>
        <v>0</v>
      </c>
      <c r="K28" s="12">
        <f t="shared" si="0"/>
        <v>0</v>
      </c>
      <c r="L28" s="13">
        <f t="shared" si="1"/>
        <v>0</v>
      </c>
      <c r="M28" s="13">
        <v>0</v>
      </c>
      <c r="N28" s="13">
        <v>0</v>
      </c>
      <c r="O28" s="16">
        <v>0</v>
      </c>
      <c r="P28" s="15">
        <f t="shared" si="2"/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32">
        <v>0</v>
      </c>
      <c r="AB28" s="36">
        <f t="shared" si="8"/>
        <v>0</v>
      </c>
      <c r="AC28" s="39">
        <f t="shared" si="9"/>
        <v>1</v>
      </c>
      <c r="AD28" s="42">
        <f t="shared" si="10"/>
        <v>1</v>
      </c>
    </row>
    <row r="29" spans="1:30" x14ac:dyDescent="0.35">
      <c r="A29" s="27">
        <v>45156</v>
      </c>
      <c r="B29" s="86" t="str">
        <f t="shared" si="3"/>
        <v>PET</v>
      </c>
      <c r="C29" s="90">
        <v>0</v>
      </c>
      <c r="D29" s="91">
        <v>0</v>
      </c>
      <c r="E29" s="90">
        <v>0</v>
      </c>
      <c r="F29" s="91">
        <v>0</v>
      </c>
      <c r="G29" s="95">
        <f t="shared" si="4"/>
        <v>0</v>
      </c>
      <c r="H29" s="100">
        <f t="shared" si="5"/>
        <v>0</v>
      </c>
      <c r="I29" s="13">
        <f t="shared" si="6"/>
        <v>0</v>
      </c>
      <c r="J29" s="13">
        <f t="shared" si="7"/>
        <v>0</v>
      </c>
      <c r="K29" s="12">
        <f t="shared" si="0"/>
        <v>0</v>
      </c>
      <c r="L29" s="13">
        <f t="shared" si="1"/>
        <v>0</v>
      </c>
      <c r="M29" s="13">
        <v>0</v>
      </c>
      <c r="N29" s="13">
        <v>0</v>
      </c>
      <c r="O29" s="16">
        <v>0</v>
      </c>
      <c r="P29" s="15">
        <f t="shared" si="2"/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32">
        <v>0</v>
      </c>
      <c r="AB29" s="36">
        <f t="shared" si="8"/>
        <v>0</v>
      </c>
      <c r="AC29" s="39">
        <f t="shared" si="9"/>
        <v>1</v>
      </c>
      <c r="AD29" s="42">
        <f t="shared" si="10"/>
        <v>1</v>
      </c>
    </row>
    <row r="30" spans="1:30" x14ac:dyDescent="0.35">
      <c r="A30" s="27">
        <v>45157</v>
      </c>
      <c r="B30" s="86" t="str">
        <f t="shared" si="3"/>
        <v>SUB</v>
      </c>
      <c r="C30" s="90">
        <v>0</v>
      </c>
      <c r="D30" s="91">
        <v>0</v>
      </c>
      <c r="E30" s="90">
        <v>0</v>
      </c>
      <c r="F30" s="91">
        <v>0</v>
      </c>
      <c r="G30" s="95">
        <f t="shared" si="4"/>
        <v>0</v>
      </c>
      <c r="H30" s="100">
        <f t="shared" si="5"/>
        <v>0</v>
      </c>
      <c r="I30" s="13">
        <f t="shared" si="6"/>
        <v>0</v>
      </c>
      <c r="J30" s="13">
        <f t="shared" si="7"/>
        <v>0</v>
      </c>
      <c r="K30" s="12">
        <f t="shared" si="0"/>
        <v>0</v>
      </c>
      <c r="L30" s="13">
        <f t="shared" si="1"/>
        <v>0</v>
      </c>
      <c r="M30" s="13">
        <v>0</v>
      </c>
      <c r="N30" s="13">
        <v>0</v>
      </c>
      <c r="O30" s="16">
        <v>0</v>
      </c>
      <c r="P30" s="15">
        <f t="shared" si="2"/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32">
        <v>0</v>
      </c>
      <c r="AB30" s="36">
        <f t="shared" si="8"/>
        <v>0</v>
      </c>
      <c r="AC30" s="39">
        <f t="shared" si="9"/>
        <v>1</v>
      </c>
      <c r="AD30" s="42">
        <f t="shared" si="10"/>
        <v>1</v>
      </c>
    </row>
    <row r="31" spans="1:30" x14ac:dyDescent="0.35">
      <c r="A31" s="27">
        <v>45158</v>
      </c>
      <c r="B31" s="86" t="str">
        <f t="shared" si="3"/>
        <v>NED</v>
      </c>
      <c r="C31" s="90">
        <v>0</v>
      </c>
      <c r="D31" s="91">
        <v>0</v>
      </c>
      <c r="E31" s="90">
        <v>0</v>
      </c>
      <c r="F31" s="91">
        <v>0</v>
      </c>
      <c r="G31" s="95">
        <f t="shared" si="4"/>
        <v>0</v>
      </c>
      <c r="H31" s="100">
        <f t="shared" si="5"/>
        <v>0</v>
      </c>
      <c r="I31" s="13">
        <f t="shared" si="6"/>
        <v>0</v>
      </c>
      <c r="J31" s="13">
        <f t="shared" si="7"/>
        <v>0</v>
      </c>
      <c r="K31" s="12">
        <f t="shared" si="0"/>
        <v>0</v>
      </c>
      <c r="L31" s="13">
        <f t="shared" si="1"/>
        <v>0</v>
      </c>
      <c r="M31" s="13">
        <v>0</v>
      </c>
      <c r="N31" s="13">
        <v>0</v>
      </c>
      <c r="O31" s="16">
        <v>0</v>
      </c>
      <c r="P31" s="15">
        <f t="shared" si="2"/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32">
        <v>0</v>
      </c>
      <c r="AB31" s="36">
        <f t="shared" si="8"/>
        <v>0</v>
      </c>
      <c r="AC31" s="39">
        <f t="shared" si="9"/>
        <v>1</v>
      </c>
      <c r="AD31" s="42">
        <f t="shared" si="10"/>
        <v>1</v>
      </c>
    </row>
    <row r="32" spans="1:30" x14ac:dyDescent="0.35">
      <c r="A32" s="27">
        <v>45159</v>
      </c>
      <c r="B32" s="86" t="str">
        <f t="shared" si="3"/>
        <v>PON</v>
      </c>
      <c r="C32" s="90">
        <v>0</v>
      </c>
      <c r="D32" s="91">
        <v>0</v>
      </c>
      <c r="E32" s="90">
        <v>0</v>
      </c>
      <c r="F32" s="91">
        <v>0</v>
      </c>
      <c r="G32" s="95">
        <f t="shared" si="4"/>
        <v>0</v>
      </c>
      <c r="H32" s="100">
        <f t="shared" si="5"/>
        <v>0</v>
      </c>
      <c r="I32" s="13">
        <f t="shared" si="6"/>
        <v>0</v>
      </c>
      <c r="J32" s="13">
        <f t="shared" si="7"/>
        <v>0</v>
      </c>
      <c r="K32" s="12">
        <f t="shared" si="0"/>
        <v>0</v>
      </c>
      <c r="L32" s="13">
        <f t="shared" si="1"/>
        <v>0</v>
      </c>
      <c r="M32" s="13">
        <v>0</v>
      </c>
      <c r="N32" s="13">
        <v>0</v>
      </c>
      <c r="O32" s="16">
        <v>0</v>
      </c>
      <c r="P32" s="15">
        <f t="shared" si="2"/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32">
        <v>0</v>
      </c>
      <c r="AB32" s="36">
        <f t="shared" si="8"/>
        <v>0</v>
      </c>
      <c r="AC32" s="39">
        <f t="shared" si="9"/>
        <v>1</v>
      </c>
      <c r="AD32" s="42">
        <f t="shared" si="10"/>
        <v>1</v>
      </c>
    </row>
    <row r="33" spans="1:30" x14ac:dyDescent="0.35">
      <c r="A33" s="27">
        <v>45160</v>
      </c>
      <c r="B33" s="86" t="str">
        <f t="shared" si="3"/>
        <v>UTO</v>
      </c>
      <c r="C33" s="90">
        <v>0</v>
      </c>
      <c r="D33" s="91">
        <v>0</v>
      </c>
      <c r="E33" s="90">
        <v>0</v>
      </c>
      <c r="F33" s="91">
        <v>0</v>
      </c>
      <c r="G33" s="95">
        <f t="shared" si="4"/>
        <v>0</v>
      </c>
      <c r="H33" s="100">
        <f t="shared" si="5"/>
        <v>0</v>
      </c>
      <c r="I33" s="13">
        <f t="shared" si="6"/>
        <v>0</v>
      </c>
      <c r="J33" s="13">
        <f t="shared" si="7"/>
        <v>0</v>
      </c>
      <c r="K33" s="12">
        <f t="shared" si="0"/>
        <v>0</v>
      </c>
      <c r="L33" s="13">
        <f t="shared" si="1"/>
        <v>0</v>
      </c>
      <c r="M33" s="13">
        <v>0</v>
      </c>
      <c r="N33" s="13">
        <v>0</v>
      </c>
      <c r="O33" s="16">
        <v>0</v>
      </c>
      <c r="P33" s="15">
        <f t="shared" si="2"/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32">
        <v>0</v>
      </c>
      <c r="AB33" s="36">
        <f t="shared" si="8"/>
        <v>0</v>
      </c>
      <c r="AC33" s="39">
        <f t="shared" si="9"/>
        <v>1</v>
      </c>
      <c r="AD33" s="42">
        <f t="shared" si="10"/>
        <v>1</v>
      </c>
    </row>
    <row r="34" spans="1:30" x14ac:dyDescent="0.35">
      <c r="A34" s="27">
        <v>45161</v>
      </c>
      <c r="B34" s="86" t="str">
        <f t="shared" si="3"/>
        <v>SRI</v>
      </c>
      <c r="C34" s="90">
        <v>0</v>
      </c>
      <c r="D34" s="91">
        <v>0</v>
      </c>
      <c r="E34" s="90">
        <v>0</v>
      </c>
      <c r="F34" s="91">
        <v>0</v>
      </c>
      <c r="G34" s="95">
        <f t="shared" si="4"/>
        <v>0</v>
      </c>
      <c r="H34" s="100">
        <f t="shared" si="5"/>
        <v>0</v>
      </c>
      <c r="I34" s="13">
        <f t="shared" si="6"/>
        <v>0</v>
      </c>
      <c r="J34" s="13">
        <f t="shared" si="7"/>
        <v>0</v>
      </c>
      <c r="K34" s="12">
        <f t="shared" si="0"/>
        <v>0</v>
      </c>
      <c r="L34" s="13">
        <f t="shared" si="1"/>
        <v>0</v>
      </c>
      <c r="M34" s="13">
        <v>0</v>
      </c>
      <c r="N34" s="13">
        <v>0</v>
      </c>
      <c r="O34" s="16">
        <v>0</v>
      </c>
      <c r="P34" s="15">
        <f t="shared" si="2"/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32">
        <v>0</v>
      </c>
      <c r="AB34" s="36">
        <f t="shared" si="8"/>
        <v>0</v>
      </c>
      <c r="AC34" s="39">
        <f t="shared" si="9"/>
        <v>1</v>
      </c>
      <c r="AD34" s="42">
        <f t="shared" si="10"/>
        <v>1</v>
      </c>
    </row>
    <row r="35" spans="1:30" x14ac:dyDescent="0.35">
      <c r="A35" s="27">
        <v>45162</v>
      </c>
      <c r="B35" s="86" t="str">
        <f t="shared" si="3"/>
        <v>ČET</v>
      </c>
      <c r="C35" s="90">
        <v>0</v>
      </c>
      <c r="D35" s="91">
        <v>0</v>
      </c>
      <c r="E35" s="90">
        <v>0</v>
      </c>
      <c r="F35" s="91">
        <v>0</v>
      </c>
      <c r="G35" s="95">
        <f t="shared" si="4"/>
        <v>0</v>
      </c>
      <c r="H35" s="100">
        <f t="shared" si="5"/>
        <v>0</v>
      </c>
      <c r="I35" s="13">
        <f t="shared" si="6"/>
        <v>0</v>
      </c>
      <c r="J35" s="13">
        <f t="shared" si="7"/>
        <v>0</v>
      </c>
      <c r="K35" s="12">
        <f t="shared" si="0"/>
        <v>0</v>
      </c>
      <c r="L35" s="13">
        <f t="shared" si="1"/>
        <v>0</v>
      </c>
      <c r="M35" s="13">
        <v>0</v>
      </c>
      <c r="N35" s="13">
        <v>0</v>
      </c>
      <c r="O35" s="16">
        <v>0</v>
      </c>
      <c r="P35" s="15">
        <f t="shared" si="2"/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32">
        <v>0</v>
      </c>
      <c r="AB35" s="36">
        <f t="shared" si="8"/>
        <v>0</v>
      </c>
      <c r="AC35" s="39">
        <f t="shared" si="9"/>
        <v>1</v>
      </c>
      <c r="AD35" s="42">
        <f t="shared" si="10"/>
        <v>1</v>
      </c>
    </row>
    <row r="36" spans="1:30" x14ac:dyDescent="0.35">
      <c r="A36" s="27">
        <v>45163</v>
      </c>
      <c r="B36" s="86" t="str">
        <f t="shared" si="3"/>
        <v>PET</v>
      </c>
      <c r="C36" s="90">
        <v>0</v>
      </c>
      <c r="D36" s="91">
        <v>0</v>
      </c>
      <c r="E36" s="90">
        <v>0</v>
      </c>
      <c r="F36" s="91">
        <v>0</v>
      </c>
      <c r="G36" s="95">
        <f t="shared" si="4"/>
        <v>0</v>
      </c>
      <c r="H36" s="100">
        <f t="shared" si="5"/>
        <v>0</v>
      </c>
      <c r="I36" s="13">
        <f t="shared" si="6"/>
        <v>0</v>
      </c>
      <c r="J36" s="13">
        <f t="shared" si="7"/>
        <v>0</v>
      </c>
      <c r="K36" s="12">
        <f t="shared" si="0"/>
        <v>0</v>
      </c>
      <c r="L36" s="13">
        <f t="shared" si="1"/>
        <v>0</v>
      </c>
      <c r="M36" s="13">
        <v>0</v>
      </c>
      <c r="N36" s="13">
        <v>0</v>
      </c>
      <c r="O36" s="16">
        <v>0</v>
      </c>
      <c r="P36" s="15">
        <f t="shared" si="2"/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32">
        <v>0</v>
      </c>
      <c r="AB36" s="36">
        <f t="shared" si="8"/>
        <v>0</v>
      </c>
      <c r="AC36" s="39">
        <f t="shared" si="9"/>
        <v>1</v>
      </c>
      <c r="AD36" s="42">
        <f t="shared" si="10"/>
        <v>1</v>
      </c>
    </row>
    <row r="37" spans="1:30" x14ac:dyDescent="0.35">
      <c r="A37" s="27">
        <v>45164</v>
      </c>
      <c r="B37" s="86" t="str">
        <f t="shared" si="3"/>
        <v>SUB</v>
      </c>
      <c r="C37" s="90">
        <v>0</v>
      </c>
      <c r="D37" s="91">
        <v>0</v>
      </c>
      <c r="E37" s="90">
        <v>0</v>
      </c>
      <c r="F37" s="91">
        <v>0</v>
      </c>
      <c r="G37" s="95">
        <f t="shared" si="4"/>
        <v>0</v>
      </c>
      <c r="H37" s="100">
        <f t="shared" si="5"/>
        <v>0</v>
      </c>
      <c r="I37" s="13">
        <f t="shared" si="6"/>
        <v>0</v>
      </c>
      <c r="J37" s="13">
        <f t="shared" si="7"/>
        <v>0</v>
      </c>
      <c r="K37" s="12">
        <f t="shared" si="0"/>
        <v>0</v>
      </c>
      <c r="L37" s="13">
        <f t="shared" si="1"/>
        <v>0</v>
      </c>
      <c r="M37" s="13">
        <v>0</v>
      </c>
      <c r="N37" s="13">
        <v>0</v>
      </c>
      <c r="O37" s="16">
        <v>0</v>
      </c>
      <c r="P37" s="15">
        <f t="shared" si="2"/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32">
        <v>0</v>
      </c>
      <c r="AB37" s="36">
        <f t="shared" si="8"/>
        <v>0</v>
      </c>
      <c r="AC37" s="39">
        <f t="shared" si="9"/>
        <v>1</v>
      </c>
      <c r="AD37" s="42">
        <f t="shared" si="10"/>
        <v>1</v>
      </c>
    </row>
    <row r="38" spans="1:30" x14ac:dyDescent="0.35">
      <c r="A38" s="27">
        <v>45165</v>
      </c>
      <c r="B38" s="86" t="str">
        <f t="shared" si="3"/>
        <v>NED</v>
      </c>
      <c r="C38" s="90">
        <v>0</v>
      </c>
      <c r="D38" s="91">
        <v>0</v>
      </c>
      <c r="E38" s="90">
        <v>0</v>
      </c>
      <c r="F38" s="91">
        <v>0</v>
      </c>
      <c r="G38" s="95">
        <f t="shared" si="4"/>
        <v>0</v>
      </c>
      <c r="H38" s="100">
        <f t="shared" si="5"/>
        <v>0</v>
      </c>
      <c r="I38" s="13">
        <f t="shared" si="6"/>
        <v>0</v>
      </c>
      <c r="J38" s="13">
        <f t="shared" si="7"/>
        <v>0</v>
      </c>
      <c r="K38" s="12">
        <f t="shared" si="0"/>
        <v>0</v>
      </c>
      <c r="L38" s="13">
        <f t="shared" si="1"/>
        <v>0</v>
      </c>
      <c r="M38" s="13">
        <v>0</v>
      </c>
      <c r="N38" s="13">
        <v>0</v>
      </c>
      <c r="O38" s="16">
        <v>0</v>
      </c>
      <c r="P38" s="15">
        <f t="shared" si="2"/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32">
        <v>0</v>
      </c>
      <c r="AB38" s="36">
        <f t="shared" si="8"/>
        <v>0</v>
      </c>
      <c r="AC38" s="39">
        <f t="shared" si="9"/>
        <v>1</v>
      </c>
      <c r="AD38" s="42">
        <f t="shared" si="10"/>
        <v>1</v>
      </c>
    </row>
    <row r="39" spans="1:30" x14ac:dyDescent="0.35">
      <c r="A39" s="27">
        <v>45166</v>
      </c>
      <c r="B39" s="86" t="str">
        <f t="shared" si="3"/>
        <v>PON</v>
      </c>
      <c r="C39" s="90">
        <v>0</v>
      </c>
      <c r="D39" s="91">
        <v>0</v>
      </c>
      <c r="E39" s="90">
        <v>0</v>
      </c>
      <c r="F39" s="91">
        <v>0</v>
      </c>
      <c r="G39" s="95">
        <f t="shared" si="4"/>
        <v>0</v>
      </c>
      <c r="H39" s="100">
        <f t="shared" si="5"/>
        <v>0</v>
      </c>
      <c r="I39" s="13">
        <f t="shared" si="6"/>
        <v>0</v>
      </c>
      <c r="J39" s="13">
        <f t="shared" si="7"/>
        <v>0</v>
      </c>
      <c r="K39" s="12">
        <f t="shared" si="0"/>
        <v>0</v>
      </c>
      <c r="L39" s="13">
        <f t="shared" si="1"/>
        <v>0</v>
      </c>
      <c r="M39" s="13">
        <v>0</v>
      </c>
      <c r="N39" s="13">
        <v>0</v>
      </c>
      <c r="O39" s="16">
        <v>0</v>
      </c>
      <c r="P39" s="15">
        <f t="shared" si="2"/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32">
        <v>0</v>
      </c>
      <c r="AB39" s="36">
        <f t="shared" si="8"/>
        <v>0</v>
      </c>
      <c r="AC39" s="39">
        <f t="shared" si="9"/>
        <v>1</v>
      </c>
      <c r="AD39" s="42">
        <f t="shared" si="10"/>
        <v>1</v>
      </c>
    </row>
    <row r="40" spans="1:30" x14ac:dyDescent="0.35">
      <c r="A40" s="27">
        <v>45167</v>
      </c>
      <c r="B40" s="86" t="str">
        <f t="shared" si="3"/>
        <v>UTO</v>
      </c>
      <c r="C40" s="90">
        <v>0</v>
      </c>
      <c r="D40" s="91">
        <v>0</v>
      </c>
      <c r="E40" s="90">
        <v>0</v>
      </c>
      <c r="F40" s="91">
        <v>0</v>
      </c>
      <c r="G40" s="95">
        <f t="shared" si="4"/>
        <v>0</v>
      </c>
      <c r="H40" s="100">
        <f t="shared" si="5"/>
        <v>0</v>
      </c>
      <c r="I40" s="13">
        <f t="shared" si="6"/>
        <v>0</v>
      </c>
      <c r="J40" s="13">
        <f t="shared" si="7"/>
        <v>0</v>
      </c>
      <c r="K40" s="12">
        <f t="shared" si="0"/>
        <v>0</v>
      </c>
      <c r="L40" s="13">
        <f t="shared" si="1"/>
        <v>0</v>
      </c>
      <c r="M40" s="13">
        <v>0</v>
      </c>
      <c r="N40" s="13">
        <v>0</v>
      </c>
      <c r="O40" s="16">
        <v>0</v>
      </c>
      <c r="P40" s="15">
        <f t="shared" si="2"/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32">
        <v>0</v>
      </c>
      <c r="AB40" s="36">
        <f t="shared" si="8"/>
        <v>0</v>
      </c>
      <c r="AC40" s="39">
        <f t="shared" si="9"/>
        <v>1</v>
      </c>
      <c r="AD40" s="42">
        <f t="shared" si="10"/>
        <v>1</v>
      </c>
    </row>
    <row r="41" spans="1:30" x14ac:dyDescent="0.35">
      <c r="A41" s="27">
        <v>45168</v>
      </c>
      <c r="B41" s="86" t="str">
        <f t="shared" si="3"/>
        <v>SRI</v>
      </c>
      <c r="C41" s="90">
        <v>0</v>
      </c>
      <c r="D41" s="91">
        <v>0</v>
      </c>
      <c r="E41" s="90">
        <v>0</v>
      </c>
      <c r="F41" s="91">
        <v>0</v>
      </c>
      <c r="G41" s="95">
        <f t="shared" si="4"/>
        <v>0</v>
      </c>
      <c r="H41" s="100">
        <f t="shared" si="5"/>
        <v>0</v>
      </c>
      <c r="I41" s="13">
        <f t="shared" si="6"/>
        <v>0</v>
      </c>
      <c r="J41" s="13">
        <f t="shared" si="7"/>
        <v>0</v>
      </c>
      <c r="K41" s="12">
        <f t="shared" si="0"/>
        <v>0</v>
      </c>
      <c r="L41" s="13">
        <f t="shared" si="1"/>
        <v>0</v>
      </c>
      <c r="M41" s="13">
        <v>0</v>
      </c>
      <c r="N41" s="13">
        <v>0</v>
      </c>
      <c r="O41" s="16">
        <v>0</v>
      </c>
      <c r="P41" s="15">
        <f t="shared" si="2"/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32">
        <v>0</v>
      </c>
      <c r="AB41" s="36">
        <f t="shared" si="8"/>
        <v>0</v>
      </c>
      <c r="AC41" s="39">
        <f t="shared" si="9"/>
        <v>1</v>
      </c>
      <c r="AD41" s="42">
        <f t="shared" si="10"/>
        <v>1</v>
      </c>
    </row>
    <row r="42" spans="1:30" ht="14.25" thickBot="1" x14ac:dyDescent="0.4">
      <c r="A42" s="28">
        <v>45169</v>
      </c>
      <c r="B42" s="87" t="str">
        <f t="shared" si="3"/>
        <v>ČET</v>
      </c>
      <c r="C42" s="92">
        <v>0</v>
      </c>
      <c r="D42" s="93">
        <v>0</v>
      </c>
      <c r="E42" s="92">
        <v>0</v>
      </c>
      <c r="F42" s="93">
        <v>0</v>
      </c>
      <c r="G42" s="96">
        <f t="shared" si="4"/>
        <v>0</v>
      </c>
      <c r="H42" s="101">
        <f t="shared" si="5"/>
        <v>0</v>
      </c>
      <c r="I42" s="18">
        <f t="shared" si="6"/>
        <v>0</v>
      </c>
      <c r="J42" s="18">
        <f t="shared" si="7"/>
        <v>0</v>
      </c>
      <c r="K42" s="18">
        <f t="shared" si="0"/>
        <v>0</v>
      </c>
      <c r="L42" s="18">
        <f t="shared" si="1"/>
        <v>0</v>
      </c>
      <c r="M42" s="18">
        <v>0</v>
      </c>
      <c r="N42" s="18">
        <v>0</v>
      </c>
      <c r="O42" s="19">
        <v>0</v>
      </c>
      <c r="P42" s="17">
        <f t="shared" si="2"/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33">
        <v>0</v>
      </c>
      <c r="AB42" s="37">
        <f t="shared" si="8"/>
        <v>0</v>
      </c>
      <c r="AC42" s="40">
        <f t="shared" si="9"/>
        <v>1</v>
      </c>
      <c r="AD42" s="43">
        <f t="shared" si="10"/>
        <v>1</v>
      </c>
    </row>
    <row r="43" spans="1:30" x14ac:dyDescent="0.35">
      <c r="A43" s="177" t="s">
        <v>59</v>
      </c>
      <c r="B43" s="174"/>
      <c r="C43" s="34"/>
      <c r="D43" s="29"/>
      <c r="E43" s="34"/>
      <c r="F43" s="29"/>
      <c r="G43" s="25">
        <f t="shared" ref="G43:AA43" si="11">SUM(G12:G42)</f>
        <v>0</v>
      </c>
      <c r="H43" s="102">
        <f t="shared" si="11"/>
        <v>0</v>
      </c>
      <c r="I43" s="24">
        <f t="shared" si="11"/>
        <v>0</v>
      </c>
      <c r="J43" s="24">
        <f t="shared" si="11"/>
        <v>0</v>
      </c>
      <c r="K43" s="24">
        <f t="shared" si="11"/>
        <v>0</v>
      </c>
      <c r="L43" s="24">
        <f t="shared" si="11"/>
        <v>0</v>
      </c>
      <c r="M43" s="24">
        <f t="shared" si="11"/>
        <v>0</v>
      </c>
      <c r="N43" s="24">
        <f t="shared" si="11"/>
        <v>0</v>
      </c>
      <c r="O43" s="24">
        <f t="shared" si="11"/>
        <v>0</v>
      </c>
      <c r="P43" s="23">
        <f t="shared" si="11"/>
        <v>0.33333333333333331</v>
      </c>
      <c r="Q43" s="24">
        <f t="shared" si="11"/>
        <v>0</v>
      </c>
      <c r="R43" s="24">
        <f t="shared" si="11"/>
        <v>0</v>
      </c>
      <c r="S43" s="24">
        <f t="shared" si="11"/>
        <v>0</v>
      </c>
      <c r="T43" s="24">
        <f t="shared" si="11"/>
        <v>0</v>
      </c>
      <c r="U43" s="24">
        <f t="shared" si="11"/>
        <v>0</v>
      </c>
      <c r="V43" s="24">
        <f t="shared" si="11"/>
        <v>0</v>
      </c>
      <c r="W43" s="24">
        <f t="shared" si="11"/>
        <v>0</v>
      </c>
      <c r="X43" s="24">
        <f t="shared" si="11"/>
        <v>0</v>
      </c>
      <c r="Y43" s="24">
        <f t="shared" si="11"/>
        <v>0</v>
      </c>
      <c r="Z43" s="24">
        <f t="shared" si="11"/>
        <v>0</v>
      </c>
      <c r="AA43" s="24">
        <f t="shared" si="11"/>
        <v>0</v>
      </c>
      <c r="AB43" s="34">
        <f>SUM(AB12:AB42)</f>
        <v>0.66666666666666674</v>
      </c>
      <c r="AC43" s="29">
        <f>SUM(AC12:AC42)</f>
        <v>30</v>
      </c>
      <c r="AD43" s="44">
        <f>SUM(AD12:AD42)</f>
        <v>31</v>
      </c>
    </row>
  </sheetData>
  <sheetProtection algorithmName="SHA-512" hashValue="ee6pZU+5M9wjAQypPmFsRUHyJjpEb8yDGwre1mw+85OchdWaDhw+TtMTz+rVai7Hxl0dPeMZ9F0gTjP7dnvd+Q==" saltValue="WJ/xKHnO2YHBxYD29Xh3qw==" spinCount="100000" sheet="1" objects="1" scenarios="1"/>
  <protectedRanges>
    <protectedRange sqref="A3" name="Range4"/>
    <protectedRange sqref="P12:AA42" name="Range3"/>
    <protectedRange sqref="H12:O42" name="Range2_1"/>
    <protectedRange sqref="C12:F42" name="Range1_1"/>
  </protectedRanges>
  <mergeCells count="62">
    <mergeCell ref="A1:U1"/>
    <mergeCell ref="V1:V7"/>
    <mergeCell ref="W1:Z1"/>
    <mergeCell ref="AA1:AB1"/>
    <mergeCell ref="W2:Z2"/>
    <mergeCell ref="AA2:AB2"/>
    <mergeCell ref="D3:L3"/>
    <mergeCell ref="M3:O3"/>
    <mergeCell ref="P3:U3"/>
    <mergeCell ref="W3:Z3"/>
    <mergeCell ref="A3:C6"/>
    <mergeCell ref="W7:Z7"/>
    <mergeCell ref="AA3:AB3"/>
    <mergeCell ref="D4:L4"/>
    <mergeCell ref="M4:O4"/>
    <mergeCell ref="P4:U4"/>
    <mergeCell ref="W4:Z4"/>
    <mergeCell ref="AA4:AB4"/>
    <mergeCell ref="D6:L6"/>
    <mergeCell ref="M6:O6"/>
    <mergeCell ref="P6:U6"/>
    <mergeCell ref="W6:Z6"/>
    <mergeCell ref="AA6:AB6"/>
    <mergeCell ref="D5:L5"/>
    <mergeCell ref="M5:O5"/>
    <mergeCell ref="P5:U5"/>
    <mergeCell ref="W5:Z5"/>
    <mergeCell ref="AA5:AB5"/>
    <mergeCell ref="AA7:AB7"/>
    <mergeCell ref="A9:A11"/>
    <mergeCell ref="B9:B11"/>
    <mergeCell ref="C9:O9"/>
    <mergeCell ref="P9:AA9"/>
    <mergeCell ref="AB9:AB11"/>
    <mergeCell ref="K10:K11"/>
    <mergeCell ref="L10:L11"/>
    <mergeCell ref="M10:M11"/>
    <mergeCell ref="N10:N11"/>
    <mergeCell ref="AC9:AC11"/>
    <mergeCell ref="AD9:AD11"/>
    <mergeCell ref="C10:C11"/>
    <mergeCell ref="D10:D11"/>
    <mergeCell ref="E10:E11"/>
    <mergeCell ref="F10:F11"/>
    <mergeCell ref="G10:G11"/>
    <mergeCell ref="H10:H11"/>
    <mergeCell ref="I10:I11"/>
    <mergeCell ref="J10:J11"/>
    <mergeCell ref="AA10:AA11"/>
    <mergeCell ref="Y10:Y11"/>
    <mergeCell ref="Z10:Z11"/>
    <mergeCell ref="A43:B43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</mergeCells>
  <phoneticPr fontId="1" type="noConversion"/>
  <conditionalFormatting sqref="R12:Z42 R43:AA43 AC43:AD43 C43 L43:O43 I12:I43 L12:N42 A12:C42 P12:Q43">
    <cfRule type="expression" dxfId="107" priority="14" stopIfTrue="1">
      <formula>COUNTIF(blagdani,A12)&gt;0</formula>
    </cfRule>
    <cfRule type="expression" dxfId="106" priority="15" stopIfTrue="1">
      <formula>COUNTIF(B12,"NED")&gt;0</formula>
    </cfRule>
    <cfRule type="expression" dxfId="105" priority="16" stopIfTrue="1">
      <formula>COUNTIF(B12,"SUB")&gt;0</formula>
    </cfRule>
  </conditionalFormatting>
  <conditionalFormatting sqref="O12:O42">
    <cfRule type="expression" dxfId="104" priority="17" stopIfTrue="1">
      <formula>COUNTIF(blagdani,O12)&gt;0</formula>
    </cfRule>
    <cfRule type="expression" dxfId="103" priority="18" stopIfTrue="1">
      <formula>COUNTIF(#REF!,"NED")&gt;0</formula>
    </cfRule>
    <cfRule type="expression" dxfId="102" priority="19" stopIfTrue="1">
      <formula>COUNTIF(#REF!,"SUB")&gt;0</formula>
    </cfRule>
  </conditionalFormatting>
  <conditionalFormatting sqref="AA12:AA42 D12:D43 AB12:AB43">
    <cfRule type="expression" dxfId="101" priority="20" stopIfTrue="1">
      <formula>COUNTIF(blagdani,D12)&gt;0</formula>
    </cfRule>
    <cfRule type="expression" dxfId="100" priority="21" stopIfTrue="1">
      <formula>COUNTIF(G12,"NED")&gt;0</formula>
    </cfRule>
    <cfRule type="expression" dxfId="99" priority="22" stopIfTrue="1">
      <formula>COUNTIF(G12,"SUB")&gt;0</formula>
    </cfRule>
  </conditionalFormatting>
  <conditionalFormatting sqref="AC12:AC42 G12:G43 J12:J43">
    <cfRule type="expression" dxfId="98" priority="23" stopIfTrue="1">
      <formula>COUNTIF(blagdani,G12)&gt;0</formula>
    </cfRule>
    <cfRule type="expression" dxfId="97" priority="24" stopIfTrue="1">
      <formula>COUNTIF(I12,"NED")&gt;0</formula>
    </cfRule>
    <cfRule type="expression" dxfId="96" priority="25" stopIfTrue="1">
      <formula>COUNTIF(I12,"SUB")&gt;0</formula>
    </cfRule>
  </conditionalFormatting>
  <conditionalFormatting sqref="E12:E43">
    <cfRule type="expression" dxfId="95" priority="8" stopIfTrue="1">
      <formula>COUNTIF(blagdani,E12)&gt;0</formula>
    </cfRule>
    <cfRule type="expression" dxfId="94" priority="9" stopIfTrue="1">
      <formula>COUNTIF(F12,"NED")&gt;0</formula>
    </cfRule>
    <cfRule type="expression" dxfId="93" priority="10" stopIfTrue="1">
      <formula>COUNTIF(F12,"SUB")&gt;0</formula>
    </cfRule>
  </conditionalFormatting>
  <conditionalFormatting sqref="F12:F43">
    <cfRule type="expression" dxfId="92" priority="11" stopIfTrue="1">
      <formula>COUNTIF(blagdani,F12)&gt;0</formula>
    </cfRule>
    <cfRule type="expression" dxfId="91" priority="12" stopIfTrue="1">
      <formula>COUNTIF(J12,"NED")&gt;0</formula>
    </cfRule>
    <cfRule type="expression" dxfId="90" priority="13" stopIfTrue="1">
      <formula>COUNTIF(J12,"SUB")&gt;0</formula>
    </cfRule>
  </conditionalFormatting>
  <conditionalFormatting sqref="H12:H43">
    <cfRule type="expression" dxfId="89" priority="5" stopIfTrue="1">
      <formula>COUNTIF(blagdani,H12)&gt;0</formula>
    </cfRule>
    <cfRule type="expression" dxfId="88" priority="6" stopIfTrue="1">
      <formula>COUNTIF(I12,"NED")&gt;0</formula>
    </cfRule>
    <cfRule type="expression" dxfId="87" priority="7" stopIfTrue="1">
      <formula>COUNTIF(I12,"SUB")&gt;0</formula>
    </cfRule>
  </conditionalFormatting>
  <conditionalFormatting sqref="K12:K43">
    <cfRule type="expression" dxfId="86" priority="2" stopIfTrue="1">
      <formula>COUNTIF(blagdani,K12)&gt;0</formula>
    </cfRule>
    <cfRule type="expression" dxfId="85" priority="3" stopIfTrue="1">
      <formula>COUNTIF(L12,"NED")&gt;0</formula>
    </cfRule>
    <cfRule type="expression" dxfId="84" priority="4" stopIfTrue="1">
      <formula>COUNTIF(L12,"SUB")&gt;0</formula>
    </cfRule>
  </conditionalFormatting>
  <conditionalFormatting sqref="H12:AA42">
    <cfRule type="cellIs" dxfId="83" priority="1" stopIfTrue="1" operator="greaterThan">
      <formula>0</formula>
    </cfRule>
  </conditionalFormatting>
  <dataValidations count="2">
    <dataValidation type="time" allowBlank="1" showInputMessage="1" showErrorMessage="1" sqref="AB43:AD43 F43 C12:C43 D43 E12:E43 H12:AA43" xr:uid="{00000000-0002-0000-0800-000000000000}">
      <formula1>0</formula1>
      <formula2>0.999305555555556</formula2>
    </dataValidation>
    <dataValidation type="date" operator="lessThan" allowBlank="1" showInputMessage="1" showErrorMessage="1" sqref="D12:D42 F12:F42" xr:uid="{00000000-0002-0000-0800-000001000000}">
      <formula1>91313</formula1>
    </dataValidation>
  </dataValidations>
  <pageMargins left="0.18" right="0.2" top="0.17" bottom="0.21" header="0.16" footer="0.2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16</vt:i4>
      </vt:variant>
      <vt:variant>
        <vt:lpstr>Imenovani rasponi</vt:lpstr>
      </vt:variant>
      <vt:variant>
        <vt:i4>3</vt:i4>
      </vt:variant>
    </vt:vector>
  </HeadingPairs>
  <TitlesOfParts>
    <vt:vector size="19" baseType="lpstr">
      <vt:lpstr>konstante</vt:lpstr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FOND RADNIH SATI</vt:lpstr>
      <vt:lpstr>GODIŠNJI ODMOR</vt:lpstr>
      <vt:lpstr>EVIDENCIJA POSEBNIH OBLIKA RADA</vt:lpstr>
      <vt:lpstr>blagdani</vt:lpstr>
      <vt:lpstr>'FOND RADNIH SATI'!Podrucje_ispisa</vt:lpstr>
      <vt:lpstr>konstante!Podrucje_ispisa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Jagurinac</dc:creator>
  <cp:lastModifiedBy>Ivana</cp:lastModifiedBy>
  <cp:lastPrinted>2022-01-07T10:57:39Z</cp:lastPrinted>
  <dcterms:created xsi:type="dcterms:W3CDTF">2015-07-05T11:12:35Z</dcterms:created>
  <dcterms:modified xsi:type="dcterms:W3CDTF">2023-01-06T11:02:22Z</dcterms:modified>
</cp:coreProperties>
</file>